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8565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</sheets>
  <definedNames>
    <definedName name="_xlnm.Print_Area" localSheetId="0">'Page 1'!$A$1:$K$48</definedName>
    <definedName name="_xlnm.Print_Area" localSheetId="1">'Page 2'!$A$1:$I$49</definedName>
    <definedName name="_xlnm.Print_Area" localSheetId="2">'Page 3'!$A$1:$I$49</definedName>
    <definedName name="_xlnm.Print_Area" localSheetId="3">'Page 4'!$A$1:$I$49</definedName>
    <definedName name="_xlnm.Print_Area" localSheetId="4">'Page 5'!$A$1:$I$50</definedName>
    <definedName name="_xlnm.Print_Area" localSheetId="5">'Page 6'!$A$1:$I$47</definedName>
    <definedName name="_xlnm.Print_Area" localSheetId="6">'Page 7'!$A$1:$I$47</definedName>
    <definedName name="_xlnm.Print_Area" localSheetId="7">'Page 8'!$A$1:$I$50</definedName>
    <definedName name="_xlnm.Print_Titles" localSheetId="0">'Page 1'!$4:$4</definedName>
  </definedNames>
  <calcPr fullCalcOnLoad="1"/>
</workbook>
</file>

<file path=xl/sharedStrings.xml><?xml version="1.0" encoding="utf-8"?>
<sst xmlns="http://schemas.openxmlformats.org/spreadsheetml/2006/main" count="503" uniqueCount="262">
  <si>
    <t>OFF-SITE IMPROVEMENT BOND ESTIMATE TABULATIONS</t>
  </si>
  <si>
    <t>Date</t>
  </si>
  <si>
    <t>Project</t>
  </si>
  <si>
    <t>HTE No.</t>
  </si>
  <si>
    <t xml:space="preserve">  Engineering Firm</t>
  </si>
  <si>
    <t>Address</t>
  </si>
  <si>
    <t>City</t>
  </si>
  <si>
    <t>State</t>
  </si>
  <si>
    <t>Subtotal from Page 2 (roadway)</t>
  </si>
  <si>
    <t>Subtotal from Page 3 (sewer)</t>
  </si>
  <si>
    <t>Subtotal from Page 4 (water)</t>
  </si>
  <si>
    <t>Subtotal from Page 5 (traffic)</t>
  </si>
  <si>
    <t>Subtotal from Page 8 (drainage)</t>
  </si>
  <si>
    <t>Contingencies (10%)   or</t>
  </si>
  <si>
    <t>Outlying areas Contingencies (25%)</t>
  </si>
  <si>
    <t>Inspection Fees</t>
  </si>
  <si>
    <t>Total Fees (Plan check fees and Inspection Fees)</t>
  </si>
  <si>
    <t>FEES PAID =</t>
  </si>
  <si>
    <t>FEES OWED =</t>
  </si>
  <si>
    <t>BOND =</t>
  </si>
  <si>
    <t>Off-site Improvement Bond Estimate Tabulation Approved by</t>
  </si>
  <si>
    <t>ROADWAY</t>
  </si>
  <si>
    <t>ITEM</t>
  </si>
  <si>
    <t>DESCRIPTION</t>
  </si>
  <si>
    <t>UNIT</t>
  </si>
  <si>
    <t>UNIT PRICES</t>
  </si>
  <si>
    <t>TOTAL PRICES</t>
  </si>
  <si>
    <t>Subtotal</t>
  </si>
  <si>
    <t>SEWER</t>
  </si>
  <si>
    <t>WATER</t>
  </si>
  <si>
    <t>TRAFFIC</t>
  </si>
  <si>
    <t>DRAINAGE</t>
  </si>
  <si>
    <t>2-inch asphaltic concrete paving</t>
  </si>
  <si>
    <t>3-inch asphaltic concrete paving</t>
  </si>
  <si>
    <t>4-inch asphaltic concrete paving</t>
  </si>
  <si>
    <t>5-inch asphaltic concrete paving</t>
  </si>
  <si>
    <t>Open Grade</t>
  </si>
  <si>
    <t>Type I gravel</t>
  </si>
  <si>
    <t>Type II Gravel</t>
  </si>
  <si>
    <t>Curb and Gutter (24-inch)</t>
  </si>
  <si>
    <t>Curb and Gutter (30-inch)</t>
  </si>
  <si>
    <t>Commercial Driveway</t>
  </si>
  <si>
    <t>Concrete Valley Gutter</t>
  </si>
  <si>
    <t>4-inch concrete sidewalk</t>
  </si>
  <si>
    <t>5-inch concrete sidewalk</t>
  </si>
  <si>
    <t>Sidewalk underdrain</t>
  </si>
  <si>
    <t>Water service to lots</t>
  </si>
  <si>
    <t>Power to lots</t>
  </si>
  <si>
    <t>Flowable backfill</t>
  </si>
  <si>
    <t>Survey monuments</t>
  </si>
  <si>
    <t>L/S</t>
  </si>
  <si>
    <t>CY</t>
  </si>
  <si>
    <t>EA</t>
  </si>
  <si>
    <t>SF</t>
  </si>
  <si>
    <t>LF</t>
  </si>
  <si>
    <t>SY</t>
  </si>
  <si>
    <t>4-inch sewer</t>
  </si>
  <si>
    <t>6-inch sewer</t>
  </si>
  <si>
    <t>8-inch sewer</t>
  </si>
  <si>
    <t>10-inch sewer</t>
  </si>
  <si>
    <t>12-inch sewer</t>
  </si>
  <si>
    <t>15-inch sewer</t>
  </si>
  <si>
    <t>18-inch sewer</t>
  </si>
  <si>
    <t>21-inch sewer</t>
  </si>
  <si>
    <t>24-inch sewer</t>
  </si>
  <si>
    <t>27-inch sewer</t>
  </si>
  <si>
    <t>30-inch sewer</t>
  </si>
  <si>
    <t>4-inch sewer C900</t>
  </si>
  <si>
    <t>6-inch sewer C900</t>
  </si>
  <si>
    <t>8-inch sewer C900</t>
  </si>
  <si>
    <t>10-inch sewer C900</t>
  </si>
  <si>
    <t>12-inch sewer C900</t>
  </si>
  <si>
    <t>15-inch sewer C900</t>
  </si>
  <si>
    <t>18-inch sewer C900</t>
  </si>
  <si>
    <t>21-inch sewer C900</t>
  </si>
  <si>
    <t>24-inch sewer C900</t>
  </si>
  <si>
    <t>27-inch sewer C900</t>
  </si>
  <si>
    <t>30-inch sewer C900</t>
  </si>
  <si>
    <t>15-inch steel sleeve</t>
  </si>
  <si>
    <t>18-inch steel sleeve</t>
  </si>
  <si>
    <t>Sewer manhole &lt; 6'</t>
  </si>
  <si>
    <t>Sewer manhole &gt; 6'</t>
  </si>
  <si>
    <t>Sewer manhole T-lock</t>
  </si>
  <si>
    <t>Deep sewer drop manhole</t>
  </si>
  <si>
    <t>Deep sewer manhole &gt; 18'</t>
  </si>
  <si>
    <t>Deep 60" manhole T-lock &lt; 30'</t>
  </si>
  <si>
    <t>Backwater valves</t>
  </si>
  <si>
    <t>Sewer manhole adjustments</t>
  </si>
  <si>
    <t>Water lateral</t>
  </si>
  <si>
    <t>2-inch water main</t>
  </si>
  <si>
    <t>4-inch water main</t>
  </si>
  <si>
    <t>6-inch water main</t>
  </si>
  <si>
    <t>8-inch water main</t>
  </si>
  <si>
    <t>10-inch water main</t>
  </si>
  <si>
    <t>12-inch water main</t>
  </si>
  <si>
    <t>14-inch water main</t>
  </si>
  <si>
    <t>16-inch water main</t>
  </si>
  <si>
    <t>18-inch water main</t>
  </si>
  <si>
    <t>20-inch water main</t>
  </si>
  <si>
    <t>24-inch water main</t>
  </si>
  <si>
    <t>30-inch water main</t>
  </si>
  <si>
    <t>36-inch water main</t>
  </si>
  <si>
    <t>60-inch water main</t>
  </si>
  <si>
    <t>4-inch dip water</t>
  </si>
  <si>
    <t>6-inch dip water</t>
  </si>
  <si>
    <t>8-inch dip water</t>
  </si>
  <si>
    <t>10-inch dip water</t>
  </si>
  <si>
    <t>12-inch dip water</t>
  </si>
  <si>
    <t>14-inch dip water</t>
  </si>
  <si>
    <t>16-inch dip water</t>
  </si>
  <si>
    <t>18-inch dip water</t>
  </si>
  <si>
    <t>20-inch dip water</t>
  </si>
  <si>
    <t>24-inch dip water</t>
  </si>
  <si>
    <t>36-inch dip water</t>
  </si>
  <si>
    <t>30-inch dip water</t>
  </si>
  <si>
    <t>Irrigation sleeves</t>
  </si>
  <si>
    <t>Fire Hydrant</t>
  </si>
  <si>
    <t>Fire hydrant relocation</t>
  </si>
  <si>
    <t>Streetlight (standard base)</t>
  </si>
  <si>
    <t>Streetlight (concrete base)</t>
  </si>
  <si>
    <t>Streetlight, double arm (standard base)</t>
  </si>
  <si>
    <t>Streetlight (breakaway base)</t>
  </si>
  <si>
    <t>Streetlight, double arm (concrete base)</t>
  </si>
  <si>
    <t>Adjust/relocate streetlight</t>
  </si>
  <si>
    <t>Traffic signal pole and arm</t>
  </si>
  <si>
    <t>Modified streetlight foundation</t>
  </si>
  <si>
    <t>Modified crash cap</t>
  </si>
  <si>
    <t>Pullbox #7</t>
  </si>
  <si>
    <t>Adjust Utility box</t>
  </si>
  <si>
    <t>Adjust pullbox</t>
  </si>
  <si>
    <t>2 - inch streetlight conduit</t>
  </si>
  <si>
    <t>SL 125 amp service pedestal</t>
  </si>
  <si>
    <t>SL 200 amp streetlight pedestal</t>
  </si>
  <si>
    <t>Streetlight SP/RCOC</t>
  </si>
  <si>
    <t>3 - inch FAST interconnect conduit</t>
  </si>
  <si>
    <t>4 - inch FAST interconnect conduit</t>
  </si>
  <si>
    <t>Street signs - stand alone</t>
  </si>
  <si>
    <t>Pavement striping - arterial</t>
  </si>
  <si>
    <t>Pavement striping - collector</t>
  </si>
  <si>
    <t>4 - inch wide white painted line</t>
  </si>
  <si>
    <t>8 - inch wide white painted line</t>
  </si>
  <si>
    <t>24 - inch painted chevron</t>
  </si>
  <si>
    <t>Film for crosswalks, striping, etc.</t>
  </si>
  <si>
    <t>Signal underground per quadrant</t>
  </si>
  <si>
    <t>USD 601 barricade (5ft)</t>
  </si>
  <si>
    <t>12-inch storm drain</t>
  </si>
  <si>
    <t>18-inch storm drain</t>
  </si>
  <si>
    <t>24-inch storm drain</t>
  </si>
  <si>
    <t>30-inch storm drain</t>
  </si>
  <si>
    <t>36-inch storm drain</t>
  </si>
  <si>
    <t>42-inch storm drain</t>
  </si>
  <si>
    <t>48-inch storm drain</t>
  </si>
  <si>
    <t>52-inch storm drain</t>
  </si>
  <si>
    <t>60-inch storm drain</t>
  </si>
  <si>
    <t>72-inch storm drain</t>
  </si>
  <si>
    <t>84-inch storm drain</t>
  </si>
  <si>
    <t>96-inch storm drain</t>
  </si>
  <si>
    <t>108-inch storm drain</t>
  </si>
  <si>
    <t>4-foot Type A drop inlet</t>
  </si>
  <si>
    <t>4-foot Type C drop inlet</t>
  </si>
  <si>
    <t>6-foot Type A drop inlet</t>
  </si>
  <si>
    <t>6-foot Mod Type C drop inlet</t>
  </si>
  <si>
    <t>8-foot Type A drop inlet</t>
  </si>
  <si>
    <t>8-foot Mod Type C drop inlet</t>
  </si>
  <si>
    <t>10-foot Type A drop inlet</t>
  </si>
  <si>
    <t>10-foot Mod Type C drop inlet</t>
  </si>
  <si>
    <t>12-foot Mod Type C drop inlet</t>
  </si>
  <si>
    <t>15-foot Mod Type C drop inlet</t>
  </si>
  <si>
    <t>18-foot Mod Type C drop inlet</t>
  </si>
  <si>
    <t>20-foot Mod Type C drop inlet</t>
  </si>
  <si>
    <t>NDOT Type 3 drop inlet</t>
  </si>
  <si>
    <t>Relocate drop inlet</t>
  </si>
  <si>
    <t>60-inch SD manhole (&lt;6')</t>
  </si>
  <si>
    <t>60-inch SD manhole (&gt;6')</t>
  </si>
  <si>
    <t>Geotextile</t>
  </si>
  <si>
    <t>6-inch bleeder line</t>
  </si>
  <si>
    <t>Drainage easement - concrete</t>
  </si>
  <si>
    <t>Drainage easement - wrought iron fence</t>
  </si>
  <si>
    <t>Drainage easement - bollards</t>
  </si>
  <si>
    <t>3'x2' RCB</t>
  </si>
  <si>
    <t>3'X3' RCB</t>
  </si>
  <si>
    <t>4'X2' RCB</t>
  </si>
  <si>
    <t>4'X3' RCB</t>
  </si>
  <si>
    <t>4'X4' RCB</t>
  </si>
  <si>
    <t>5'X3' RCB</t>
  </si>
  <si>
    <t>5'X'4' RCB</t>
  </si>
  <si>
    <t>6' X 4' RCB</t>
  </si>
  <si>
    <t>6' X 5' RCB</t>
  </si>
  <si>
    <t>6' X 6' RCB</t>
  </si>
  <si>
    <t>7' X 4' RCB</t>
  </si>
  <si>
    <t>7' X 5' RCB</t>
  </si>
  <si>
    <t>7' X 6' RCB</t>
  </si>
  <si>
    <t>7' X 7' RCB</t>
  </si>
  <si>
    <t>8' X 4' RCB</t>
  </si>
  <si>
    <t>8' X 5' RCB</t>
  </si>
  <si>
    <t>8' X 6' RCB</t>
  </si>
  <si>
    <t>8' X 7' RCB</t>
  </si>
  <si>
    <t>8' X 8' RCB</t>
  </si>
  <si>
    <t>9' X 5' RCB</t>
  </si>
  <si>
    <t>9' X 6' RCB</t>
  </si>
  <si>
    <t>9' X 7' RCB</t>
  </si>
  <si>
    <t>9' X 8' RCB</t>
  </si>
  <si>
    <t>9' X 9' RCB</t>
  </si>
  <si>
    <t>10' X 4' RCB</t>
  </si>
  <si>
    <t>10' X 5' RCB</t>
  </si>
  <si>
    <t>10' X 6' RCB</t>
  </si>
  <si>
    <t>10' X 7' RCB</t>
  </si>
  <si>
    <t>10' X 8' RCB</t>
  </si>
  <si>
    <t>10' X 9' RCB</t>
  </si>
  <si>
    <t>10' X 10' RCB</t>
  </si>
  <si>
    <t>11' X 4' RCB</t>
  </si>
  <si>
    <t>11' X 6' RCB</t>
  </si>
  <si>
    <t>11' X 8' RCB</t>
  </si>
  <si>
    <t>11' X 10' RCB</t>
  </si>
  <si>
    <t>11' X 11' RCB</t>
  </si>
  <si>
    <t>12' X 4' RCB</t>
  </si>
  <si>
    <t>12' X 6' RCB</t>
  </si>
  <si>
    <t>12' X 8' RCB</t>
  </si>
  <si>
    <t>12' X 10' RCB</t>
  </si>
  <si>
    <t>12' X 12' RCB</t>
  </si>
  <si>
    <t>Rip rap (D50=4")</t>
  </si>
  <si>
    <t>Rip rap (D50=6")</t>
  </si>
  <si>
    <t>Rip rap (D50=8")</t>
  </si>
  <si>
    <t>Rip rap (D50=10")</t>
  </si>
  <si>
    <t>Rip rap (D50=12")</t>
  </si>
  <si>
    <t>Rip rap (D50=18")</t>
  </si>
  <si>
    <t>Grouted rip rap</t>
  </si>
  <si>
    <t>Excavation and embankment</t>
  </si>
  <si>
    <t>24-inch beehive inlet</t>
  </si>
  <si>
    <t>5' X 5' RCB</t>
  </si>
  <si>
    <t>6' X 3' RCB</t>
  </si>
  <si>
    <t>10% &gt;</t>
  </si>
  <si>
    <t>25% &gt;</t>
  </si>
  <si>
    <t>DRAINAGE (Continued)</t>
  </si>
  <si>
    <t>Type "1" in Box</t>
  </si>
  <si>
    <t>Responsible Eng.</t>
  </si>
  <si>
    <t>Total of line item costs</t>
  </si>
  <si>
    <t>Total amount of estimated cost of construction (total of line item costs and contingencies).</t>
  </si>
  <si>
    <t xml:space="preserve"> </t>
  </si>
  <si>
    <t>Plan check fees (minimum $300.00)</t>
  </si>
  <si>
    <t>Total Inspection Fees (minimum $300.00)</t>
  </si>
  <si>
    <t>ADA Ramps</t>
  </si>
  <si>
    <t>Excavation embankments in right-of-way</t>
  </si>
  <si>
    <t>30-inch steel pipe sleeve</t>
  </si>
  <si>
    <t>DEDICATED QUANTITY</t>
  </si>
  <si>
    <t>PRIVATE QUANTITY</t>
  </si>
  <si>
    <t xml:space="preserve">  2nd Rejection add'l fees (50% of plan check fees)</t>
  </si>
  <si>
    <t xml:space="preserve">  1st Rejection add'l fees (50% of plan check fees)</t>
  </si>
  <si>
    <t>Total Plan Check Fees</t>
  </si>
  <si>
    <t>School Flashers (Pair)</t>
  </si>
  <si>
    <t xml:space="preserve">  First $30,000.00</t>
  </si>
  <si>
    <t xml:space="preserve">  Next $90,000.00</t>
  </si>
  <si>
    <t xml:space="preserve">  Over $120,000.00</t>
  </si>
  <si>
    <t>Pullbox #3 1/2</t>
  </si>
  <si>
    <t>This section to be completed by the Department of Public Works</t>
  </si>
  <si>
    <t>NOTE: These estimated costs may be revised by the Department of Public Works to reflect any changes in the scope or field conditions of the project.</t>
  </si>
  <si>
    <t>NV</t>
  </si>
  <si>
    <t>ZIP</t>
  </si>
  <si>
    <r>
      <t xml:space="preserve">Please calculate only </t>
    </r>
    <r>
      <rPr>
        <b/>
        <u val="single"/>
        <sz val="10"/>
        <rFont val="Book Antiqua"/>
        <family val="1"/>
      </rPr>
      <t>one</t>
    </r>
    <r>
      <rPr>
        <b/>
        <sz val="10"/>
        <rFont val="Book Antiqua"/>
        <family val="1"/>
      </rPr>
      <t xml:space="preserve"> of the contingencies listed below.</t>
    </r>
  </si>
  <si>
    <t xml:space="preserve">of the Department of Public Works on </t>
  </si>
  <si>
    <r>
      <t>~ Fees are based on the estimated construction cost and are payable to "</t>
    </r>
    <r>
      <rPr>
        <b/>
        <sz val="8"/>
        <rFont val="Book Antiqua"/>
        <family val="1"/>
      </rPr>
      <t>Clark County Public Works Development Review Division</t>
    </r>
    <r>
      <rPr>
        <sz val="8"/>
        <rFont val="Book Antiqua"/>
        <family val="1"/>
      </rPr>
      <t>" ~</t>
    </r>
  </si>
  <si>
    <t>1 1/4 - inch streetlight conduit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</si>
</sst>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0.0%"/>
    <numFmt numFmtId="166" formatCode="0.000%"/>
    <numFmt numFmtId="167" formatCode="[$-409]dddd\,\ mmmm\ dd\,\ yyyy"/>
    <numFmt numFmtId="168" formatCode="m/d/yy;@"/>
  </numFmts>
  <fonts count="15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sz val="10"/>
      <name val="Book Antiqua"/>
      <family val="1"/>
    </font>
    <font>
      <b/>
      <u val="single"/>
      <sz val="10"/>
      <name val="Book Antiqua"/>
      <family val="1"/>
    </font>
    <font>
      <sz val="8"/>
      <name val="Book Antiqua"/>
      <family val="1"/>
    </font>
    <font>
      <b/>
      <sz val="8"/>
      <name val="Book Antiqua"/>
      <family val="1"/>
    </font>
    <font>
      <sz val="10"/>
      <color indexed="63"/>
      <name val="Book Antiqua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4" fontId="4" fillId="0" borderId="1" xfId="17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/>
      <protection locked="0"/>
    </xf>
    <xf numFmtId="37" fontId="0" fillId="0" borderId="2" xfId="17" applyNumberFormat="1" applyFill="1" applyBorder="1" applyAlignment="1" applyProtection="1">
      <alignment/>
      <protection locked="0"/>
    </xf>
    <xf numFmtId="37" fontId="0" fillId="0" borderId="1" xfId="17" applyNumberFormat="1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44" fontId="0" fillId="0" borderId="1" xfId="17" applyFill="1" applyBorder="1" applyAlignment="1" applyProtection="1">
      <alignment horizontal="center"/>
      <protection locked="0"/>
    </xf>
    <xf numFmtId="44" fontId="0" fillId="0" borderId="2" xfId="17" applyFill="1" applyBorder="1" applyAlignment="1" applyProtection="1">
      <alignment horizontal="center"/>
      <protection locked="0"/>
    </xf>
    <xf numFmtId="37" fontId="4" fillId="0" borderId="2" xfId="17" applyNumberFormat="1" applyFont="1" applyFill="1" applyBorder="1" applyAlignment="1" applyProtection="1">
      <alignment/>
      <protection locked="0"/>
    </xf>
    <xf numFmtId="37" fontId="4" fillId="0" borderId="1" xfId="17" applyNumberFormat="1" applyFont="1" applyFill="1" applyBorder="1" applyAlignment="1" applyProtection="1">
      <alignment/>
      <protection locked="0"/>
    </xf>
    <xf numFmtId="44" fontId="4" fillId="0" borderId="2" xfId="17" applyFont="1" applyFill="1" applyBorder="1" applyAlignment="1" applyProtection="1">
      <alignment horizontal="center"/>
      <protection locked="0"/>
    </xf>
    <xf numFmtId="44" fontId="4" fillId="0" borderId="3" xfId="17" applyFont="1" applyFill="1" applyBorder="1" applyAlignment="1">
      <alignment horizontal="center"/>
    </xf>
    <xf numFmtId="44" fontId="4" fillId="0" borderId="0" xfId="17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 horizontal="center"/>
    </xf>
    <xf numFmtId="37" fontId="0" fillId="0" borderId="4" xfId="17" applyNumberFormat="1" applyFill="1" applyBorder="1" applyAlignment="1" applyProtection="1">
      <alignment/>
      <protection locked="0"/>
    </xf>
    <xf numFmtId="44" fontId="0" fillId="0" borderId="5" xfId="17" applyFill="1" applyBorder="1" applyAlignment="1">
      <alignment horizontal="center"/>
    </xf>
    <xf numFmtId="44" fontId="0" fillId="0" borderId="3" xfId="17" applyFill="1" applyBorder="1" applyAlignment="1">
      <alignment/>
    </xf>
    <xf numFmtId="44" fontId="0" fillId="0" borderId="1" xfId="17" applyFill="1" applyBorder="1" applyAlignment="1">
      <alignment horizontal="center"/>
    </xf>
    <xf numFmtId="44" fontId="0" fillId="0" borderId="1" xfId="17" applyFill="1" applyBorder="1" applyAlignment="1">
      <alignment/>
    </xf>
    <xf numFmtId="44" fontId="0" fillId="0" borderId="2" xfId="17" applyFill="1" applyBorder="1" applyAlignment="1">
      <alignment/>
    </xf>
    <xf numFmtId="44" fontId="0" fillId="0" borderId="6" xfId="17" applyFill="1" applyBorder="1" applyAlignment="1">
      <alignment/>
    </xf>
    <xf numFmtId="37" fontId="4" fillId="0" borderId="4" xfId="17" applyNumberFormat="1" applyFont="1" applyFill="1" applyBorder="1" applyAlignment="1" applyProtection="1">
      <alignment/>
      <protection locked="0"/>
    </xf>
    <xf numFmtId="44" fontId="4" fillId="0" borderId="5" xfId="17" applyFont="1" applyFill="1" applyBorder="1" applyAlignment="1">
      <alignment horizontal="center"/>
    </xf>
    <xf numFmtId="44" fontId="4" fillId="0" borderId="1" xfId="17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44" fontId="4" fillId="0" borderId="5" xfId="1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4" fontId="4" fillId="0" borderId="1" xfId="17" applyFont="1" applyFill="1" applyBorder="1" applyAlignment="1">
      <alignment horizontal="center" vertical="center"/>
    </xf>
    <xf numFmtId="37" fontId="0" fillId="0" borderId="3" xfId="17" applyNumberForma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10" fontId="10" fillId="0" borderId="1" xfId="21" applyNumberFormat="1" applyFont="1" applyFill="1" applyBorder="1" applyAlignment="1">
      <alignment/>
    </xf>
    <xf numFmtId="10" fontId="10" fillId="0" borderId="11" xfId="21" applyNumberFormat="1" applyFont="1" applyFill="1" applyBorder="1" applyAlignment="1">
      <alignment/>
    </xf>
    <xf numFmtId="0" fontId="10" fillId="0" borderId="0" xfId="0" applyFont="1" applyFill="1" applyBorder="1" applyAlignment="1" applyProtection="1">
      <alignment horizontal="center"/>
      <protection/>
    </xf>
    <xf numFmtId="0" fontId="9" fillId="0" borderId="7" xfId="0" applyFont="1" applyFill="1" applyBorder="1" applyAlignment="1">
      <alignment horizontal="left"/>
    </xf>
    <xf numFmtId="166" fontId="10" fillId="0" borderId="1" xfId="21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44" fontId="9" fillId="0" borderId="1" xfId="17" applyFont="1" applyBorder="1" applyAlignment="1" applyProtection="1">
      <alignment/>
      <protection locked="0"/>
    </xf>
    <xf numFmtId="44" fontId="9" fillId="0" borderId="10" xfId="17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37" fontId="10" fillId="0" borderId="4" xfId="17" applyNumberFormat="1" applyFont="1" applyFill="1" applyBorder="1" applyAlignment="1" applyProtection="1">
      <alignment/>
      <protection locked="0"/>
    </xf>
    <xf numFmtId="37" fontId="10" fillId="0" borderId="2" xfId="17" applyNumberFormat="1" applyFont="1" applyFill="1" applyBorder="1" applyAlignment="1" applyProtection="1">
      <alignment/>
      <protection locked="0"/>
    </xf>
    <xf numFmtId="44" fontId="10" fillId="0" borderId="5" xfId="17" applyFont="1" applyFill="1" applyBorder="1" applyAlignment="1">
      <alignment horizontal="center"/>
    </xf>
    <xf numFmtId="44" fontId="10" fillId="0" borderId="3" xfId="17" applyFon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37" fontId="10" fillId="0" borderId="1" xfId="17" applyNumberFormat="1" applyFont="1" applyFill="1" applyBorder="1" applyAlignment="1" applyProtection="1">
      <alignment/>
      <protection locked="0"/>
    </xf>
    <xf numFmtId="44" fontId="10" fillId="0" borderId="1" xfId="17" applyFont="1" applyFill="1" applyBorder="1" applyAlignment="1">
      <alignment horizontal="center"/>
    </xf>
    <xf numFmtId="44" fontId="10" fillId="0" borderId="1" xfId="17" applyFont="1" applyFill="1" applyBorder="1" applyAlignment="1">
      <alignment/>
    </xf>
    <xf numFmtId="44" fontId="10" fillId="0" borderId="1" xfId="17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/>
      <protection/>
    </xf>
    <xf numFmtId="44" fontId="10" fillId="0" borderId="1" xfId="17" applyFont="1" applyFill="1" applyBorder="1" applyAlignment="1" applyProtection="1">
      <alignment horizontal="center"/>
      <protection/>
    </xf>
    <xf numFmtId="0" fontId="10" fillId="0" borderId="1" xfId="0" applyFont="1" applyFill="1" applyBorder="1" applyAlignment="1" applyProtection="1">
      <alignment/>
      <protection locked="0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 applyProtection="1">
      <alignment/>
      <protection locked="0"/>
    </xf>
    <xf numFmtId="44" fontId="10" fillId="0" borderId="2" xfId="17" applyFont="1" applyFill="1" applyBorder="1" applyAlignment="1" applyProtection="1">
      <alignment horizontal="center"/>
      <protection locked="0"/>
    </xf>
    <xf numFmtId="44" fontId="10" fillId="0" borderId="2" xfId="17" applyFont="1" applyFill="1" applyBorder="1" applyAlignment="1">
      <alignment/>
    </xf>
    <xf numFmtId="44" fontId="10" fillId="0" borderId="6" xfId="17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44" fontId="9" fillId="0" borderId="7" xfId="17" applyFont="1" applyFill="1" applyBorder="1" applyAlignment="1">
      <alignment horizontal="center"/>
    </xf>
    <xf numFmtId="44" fontId="9" fillId="0" borderId="11" xfId="17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13" xfId="0" applyFont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4" fontId="9" fillId="0" borderId="14" xfId="17" applyFont="1" applyFill="1" applyBorder="1" applyAlignment="1">
      <alignment horizontal="center"/>
    </xf>
    <xf numFmtId="44" fontId="9" fillId="0" borderId="15" xfId="17" applyFont="1" applyFill="1" applyBorder="1" applyAlignment="1">
      <alignment horizontal="center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14" fontId="10" fillId="0" borderId="8" xfId="0" applyNumberFormat="1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44" fontId="9" fillId="0" borderId="16" xfId="17" applyFont="1" applyFill="1" applyBorder="1" applyAlignment="1">
      <alignment horizontal="center"/>
    </xf>
    <xf numFmtId="44" fontId="9" fillId="0" borderId="18" xfId="17" applyFont="1" applyFill="1" applyBorder="1" applyAlignment="1">
      <alignment horizontal="center"/>
    </xf>
    <xf numFmtId="44" fontId="9" fillId="0" borderId="19" xfId="17" applyFont="1" applyFill="1" applyBorder="1" applyAlignment="1">
      <alignment horizontal="center"/>
    </xf>
    <xf numFmtId="44" fontId="9" fillId="0" borderId="20" xfId="17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44" fontId="9" fillId="0" borderId="16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4" fontId="9" fillId="0" borderId="25" xfId="17" applyFont="1" applyFill="1" applyBorder="1" applyAlignment="1">
      <alignment horizontal="center" vertical="center"/>
    </xf>
    <xf numFmtId="44" fontId="9" fillId="0" borderId="26" xfId="17" applyFont="1" applyFill="1" applyBorder="1" applyAlignment="1">
      <alignment horizontal="center" vertical="center"/>
    </xf>
    <xf numFmtId="44" fontId="9" fillId="0" borderId="27" xfId="17" applyFont="1" applyFill="1" applyBorder="1" applyAlignment="1">
      <alignment horizontal="center" vertical="center"/>
    </xf>
    <xf numFmtId="44" fontId="9" fillId="0" borderId="28" xfId="17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44" fontId="9" fillId="0" borderId="16" xfId="17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168" fontId="10" fillId="0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/>
      <protection locked="0"/>
    </xf>
    <xf numFmtId="0" fontId="10" fillId="0" borderId="2" xfId="0" applyFont="1" applyFill="1" applyBorder="1" applyAlignment="1" applyProtection="1">
      <alignment/>
      <protection locked="0"/>
    </xf>
    <xf numFmtId="0" fontId="10" fillId="0" borderId="30" xfId="0" applyFont="1" applyFill="1" applyBorder="1" applyAlignment="1">
      <alignment horizontal="left" indent="1"/>
    </xf>
    <xf numFmtId="0" fontId="10" fillId="0" borderId="31" xfId="0" applyFont="1" applyFill="1" applyBorder="1" applyAlignment="1">
      <alignment horizontal="left" indent="1"/>
    </xf>
    <xf numFmtId="0" fontId="10" fillId="0" borderId="32" xfId="0" applyFont="1" applyFill="1" applyBorder="1" applyAlignment="1">
      <alignment horizontal="left" indent="1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 applyProtection="1">
      <alignment/>
      <protection/>
    </xf>
    <xf numFmtId="0" fontId="10" fillId="0" borderId="7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1" fillId="0" borderId="30" xfId="0" applyFont="1" applyFill="1" applyBorder="1" applyAlignment="1">
      <alignment horizontal="left" indent="1"/>
    </xf>
    <xf numFmtId="0" fontId="1" fillId="0" borderId="31" xfId="0" applyFont="1" applyFill="1" applyBorder="1" applyAlignment="1">
      <alignment horizontal="left" indent="1"/>
    </xf>
    <xf numFmtId="0" fontId="1" fillId="0" borderId="32" xfId="0" applyFont="1" applyFill="1" applyBorder="1" applyAlignment="1">
      <alignment horizontal="left" inden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0" fontId="4" fillId="0" borderId="1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14" fillId="0" borderId="25" xfId="0" applyFont="1" applyFill="1" applyBorder="1" applyAlignment="1" applyProtection="1">
      <alignment horizontal="center" wrapText="1"/>
      <protection/>
    </xf>
    <xf numFmtId="0" fontId="14" fillId="0" borderId="26" xfId="0" applyFont="1" applyFill="1" applyBorder="1" applyAlignment="1" applyProtection="1">
      <alignment horizontal="center" wrapText="1"/>
      <protection/>
    </xf>
    <xf numFmtId="0" fontId="14" fillId="0" borderId="27" xfId="0" applyFont="1" applyFill="1" applyBorder="1" applyAlignment="1" applyProtection="1">
      <alignment horizontal="center" wrapText="1"/>
      <protection/>
    </xf>
    <xf numFmtId="0" fontId="14" fillId="0" borderId="28" xfId="0" applyFont="1" applyFill="1" applyBorder="1" applyAlignment="1" applyProtection="1">
      <alignment horizontal="center" wrapText="1"/>
      <protection/>
    </xf>
    <xf numFmtId="0" fontId="14" fillId="0" borderId="46" xfId="0" applyFont="1" applyFill="1" applyBorder="1" applyAlignment="1" applyProtection="1">
      <alignment/>
      <protection/>
    </xf>
    <xf numFmtId="0" fontId="14" fillId="0" borderId="9" xfId="0" applyFont="1" applyFill="1" applyBorder="1" applyAlignment="1" applyProtection="1">
      <alignment horizontal="center"/>
      <protection locked="0"/>
    </xf>
    <xf numFmtId="0" fontId="14" fillId="0" borderId="27" xfId="0" applyFont="1" applyFill="1" applyBorder="1" applyAlignment="1" applyProtection="1">
      <alignment/>
      <protection/>
    </xf>
    <xf numFmtId="0" fontId="14" fillId="0" borderId="10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horizontal="center"/>
    </xf>
    <xf numFmtId="0" fontId="10" fillId="0" borderId="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133350</xdr:colOff>
      <xdr:row>1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103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L52"/>
  <sheetViews>
    <sheetView tabSelected="1" workbookViewId="0" topLeftCell="A1">
      <selection activeCell="N17" sqref="N17"/>
    </sheetView>
  </sheetViews>
  <sheetFormatPr defaultColWidth="9.140625" defaultRowHeight="12.75"/>
  <cols>
    <col min="1" max="1" width="7.00390625" style="36" customWidth="1"/>
    <col min="2" max="2" width="3.00390625" style="36" customWidth="1"/>
    <col min="3" max="3" width="9.140625" style="36" customWidth="1"/>
    <col min="4" max="4" width="12.421875" style="36" customWidth="1"/>
    <col min="5" max="6" width="9.140625" style="36" customWidth="1"/>
    <col min="7" max="7" width="13.8515625" style="36" customWidth="1"/>
    <col min="8" max="16384" width="9.140625" style="36" customWidth="1"/>
  </cols>
  <sheetData>
    <row r="1" ht="92.25" customHeight="1"/>
    <row r="2" spans="1:11" ht="15">
      <c r="A2" s="136" t="s">
        <v>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4" spans="1:12" ht="15">
      <c r="A4" s="37" t="s">
        <v>1</v>
      </c>
      <c r="B4" s="137"/>
      <c r="C4" s="137"/>
      <c r="D4" s="38" t="s">
        <v>2</v>
      </c>
      <c r="E4" s="109"/>
      <c r="F4" s="109"/>
      <c r="G4" s="109"/>
      <c r="H4" s="109"/>
      <c r="I4" s="109"/>
      <c r="J4" s="39" t="s">
        <v>3</v>
      </c>
      <c r="K4" s="40"/>
      <c r="L4" s="41"/>
    </row>
    <row r="5" spans="1:12" ht="15">
      <c r="A5" s="78" t="s">
        <v>235</v>
      </c>
      <c r="B5" s="78"/>
      <c r="C5" s="78"/>
      <c r="D5" s="110"/>
      <c r="E5" s="110"/>
      <c r="F5" s="110"/>
      <c r="G5" s="138" t="s">
        <v>4</v>
      </c>
      <c r="H5" s="138"/>
      <c r="I5" s="110"/>
      <c r="J5" s="110"/>
      <c r="K5" s="110"/>
      <c r="L5" s="41"/>
    </row>
    <row r="6" spans="1:12" ht="15">
      <c r="A6" s="78" t="s">
        <v>5</v>
      </c>
      <c r="B6" s="78"/>
      <c r="C6" s="109"/>
      <c r="D6" s="109"/>
      <c r="E6" s="109"/>
      <c r="F6" s="109"/>
      <c r="G6" s="109"/>
      <c r="H6" s="109"/>
      <c r="I6" s="109"/>
      <c r="J6" s="109"/>
      <c r="K6" s="109"/>
      <c r="L6" s="41"/>
    </row>
    <row r="7" spans="1:12" ht="15">
      <c r="A7" s="78" t="s">
        <v>6</v>
      </c>
      <c r="B7" s="78"/>
      <c r="C7" s="109"/>
      <c r="D7" s="109"/>
      <c r="E7" s="109"/>
      <c r="F7" s="109"/>
      <c r="G7" s="38" t="s">
        <v>7</v>
      </c>
      <c r="H7" s="42" t="s">
        <v>256</v>
      </c>
      <c r="I7" s="38" t="s">
        <v>257</v>
      </c>
      <c r="J7" s="110"/>
      <c r="K7" s="110"/>
      <c r="L7" s="41"/>
    </row>
    <row r="8" spans="1:12" ht="13.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ht="15">
      <c r="A9" s="41"/>
      <c r="B9" s="41"/>
      <c r="C9" s="85" t="s">
        <v>8</v>
      </c>
      <c r="D9" s="86"/>
      <c r="E9" s="86"/>
      <c r="F9" s="86"/>
      <c r="G9" s="75"/>
      <c r="H9" s="76">
        <f>'Page 2'!I49</f>
        <v>0</v>
      </c>
      <c r="I9" s="77"/>
      <c r="J9" s="41"/>
      <c r="K9" s="41"/>
      <c r="L9" s="41"/>
    </row>
    <row r="10" spans="1:12" ht="15">
      <c r="A10" s="41"/>
      <c r="B10" s="41"/>
      <c r="C10" s="85" t="s">
        <v>9</v>
      </c>
      <c r="D10" s="86"/>
      <c r="E10" s="86"/>
      <c r="F10" s="86"/>
      <c r="G10" s="75"/>
      <c r="H10" s="76">
        <f>'Page 3'!I49</f>
        <v>0</v>
      </c>
      <c r="I10" s="77"/>
      <c r="J10" s="41"/>
      <c r="K10" s="41"/>
      <c r="L10" s="41"/>
    </row>
    <row r="11" spans="1:12" ht="15">
      <c r="A11" s="41"/>
      <c r="B11" s="41"/>
      <c r="C11" s="85" t="s">
        <v>10</v>
      </c>
      <c r="D11" s="86"/>
      <c r="E11" s="86"/>
      <c r="F11" s="86"/>
      <c r="G11" s="75"/>
      <c r="H11" s="76">
        <f>'Page 4'!I49</f>
        <v>0</v>
      </c>
      <c r="I11" s="77"/>
      <c r="J11" s="41"/>
      <c r="K11" s="41"/>
      <c r="L11" s="41"/>
    </row>
    <row r="12" spans="1:12" ht="15">
      <c r="A12" s="41"/>
      <c r="B12" s="41"/>
      <c r="C12" s="85" t="s">
        <v>11</v>
      </c>
      <c r="D12" s="86"/>
      <c r="E12" s="86"/>
      <c r="F12" s="86"/>
      <c r="G12" s="75"/>
      <c r="H12" s="76">
        <f>'Page 5'!I49</f>
        <v>0</v>
      </c>
      <c r="I12" s="77"/>
      <c r="J12" s="41"/>
      <c r="K12" s="41"/>
      <c r="L12" s="41"/>
    </row>
    <row r="13" spans="1:12" ht="13.5" customHeight="1" thickBot="1">
      <c r="A13" s="41"/>
      <c r="B13" s="41"/>
      <c r="C13" s="95" t="s">
        <v>12</v>
      </c>
      <c r="D13" s="96"/>
      <c r="E13" s="96"/>
      <c r="F13" s="96"/>
      <c r="G13" s="97"/>
      <c r="H13" s="98">
        <f>'Page 8'!I49</f>
        <v>0</v>
      </c>
      <c r="I13" s="99"/>
      <c r="J13" s="41"/>
      <c r="K13" s="41"/>
      <c r="L13" s="41"/>
    </row>
    <row r="14" spans="1:12" ht="15.75" thickBot="1">
      <c r="A14" s="41"/>
      <c r="B14" s="41"/>
      <c r="C14" s="114" t="s">
        <v>236</v>
      </c>
      <c r="D14" s="115"/>
      <c r="E14" s="115"/>
      <c r="F14" s="115"/>
      <c r="G14" s="115"/>
      <c r="H14" s="100">
        <f>SUM(H9:I13)</f>
        <v>0</v>
      </c>
      <c r="I14" s="101"/>
      <c r="J14" s="41"/>
      <c r="K14" s="41"/>
      <c r="L14" s="41"/>
    </row>
    <row r="15" spans="1:12" ht="13.5">
      <c r="A15" s="215" t="s">
        <v>234</v>
      </c>
      <c r="B15" s="216"/>
      <c r="C15" s="102" t="s">
        <v>258</v>
      </c>
      <c r="D15" s="103"/>
      <c r="E15" s="103"/>
      <c r="F15" s="103"/>
      <c r="G15" s="103"/>
      <c r="H15" s="103"/>
      <c r="I15" s="104"/>
      <c r="J15" s="41"/>
      <c r="K15" s="41"/>
      <c r="L15" s="41"/>
    </row>
    <row r="16" spans="1:12" ht="14.25" thickBot="1">
      <c r="A16" s="217"/>
      <c r="B16" s="218"/>
      <c r="C16" s="105"/>
      <c r="D16" s="105"/>
      <c r="E16" s="105"/>
      <c r="F16" s="105"/>
      <c r="G16" s="105"/>
      <c r="H16" s="105"/>
      <c r="I16" s="106"/>
      <c r="J16" s="41"/>
      <c r="K16" s="41"/>
      <c r="L16" s="41"/>
    </row>
    <row r="17" spans="1:12" ht="15.75" thickBot="1">
      <c r="A17" s="219" t="s">
        <v>231</v>
      </c>
      <c r="B17" s="220">
        <v>1</v>
      </c>
      <c r="C17" s="86" t="s">
        <v>13</v>
      </c>
      <c r="D17" s="86"/>
      <c r="E17" s="86"/>
      <c r="F17" s="86"/>
      <c r="G17" s="75"/>
      <c r="H17" s="76">
        <f>IF(B17,$H$14*0.1,0)</f>
        <v>0</v>
      </c>
      <c r="I17" s="77"/>
      <c r="J17" s="41"/>
      <c r="K17" s="41"/>
      <c r="L17" s="41"/>
    </row>
    <row r="18" spans="1:12" ht="15.75" thickBot="1">
      <c r="A18" s="221" t="s">
        <v>232</v>
      </c>
      <c r="B18" s="222">
        <v>0</v>
      </c>
      <c r="C18" s="86" t="s">
        <v>14</v>
      </c>
      <c r="D18" s="86"/>
      <c r="E18" s="86"/>
      <c r="F18" s="86"/>
      <c r="G18" s="75"/>
      <c r="H18" s="76">
        <f>IF(B18,$H$14*0.25,0)</f>
        <v>0</v>
      </c>
      <c r="I18" s="77"/>
      <c r="J18" s="41"/>
      <c r="K18" s="41"/>
      <c r="L18" s="41"/>
    </row>
    <row r="19" spans="1:12" ht="15.75" thickBot="1">
      <c r="A19" s="41"/>
      <c r="B19" s="41"/>
      <c r="C19" s="111"/>
      <c r="D19" s="112"/>
      <c r="E19" s="112"/>
      <c r="F19" s="112"/>
      <c r="G19" s="113"/>
      <c r="H19" s="139"/>
      <c r="I19" s="108"/>
      <c r="J19" s="41"/>
      <c r="K19" s="41"/>
      <c r="L19" s="41"/>
    </row>
    <row r="20" spans="1:12" ht="12.75" customHeight="1">
      <c r="A20" s="41"/>
      <c r="B20" s="41"/>
      <c r="C20" s="140" t="s">
        <v>237</v>
      </c>
      <c r="D20" s="141"/>
      <c r="E20" s="141"/>
      <c r="F20" s="141"/>
      <c r="G20" s="141"/>
      <c r="H20" s="120">
        <f>H14+H17+H18</f>
        <v>0</v>
      </c>
      <c r="I20" s="121"/>
      <c r="J20" s="41"/>
      <c r="K20" s="41"/>
      <c r="L20" s="41"/>
    </row>
    <row r="21" spans="1:12" ht="14.25" thickBot="1">
      <c r="A21" s="41"/>
      <c r="B21" s="41"/>
      <c r="C21" s="142"/>
      <c r="D21" s="143"/>
      <c r="E21" s="143"/>
      <c r="F21" s="143"/>
      <c r="G21" s="143"/>
      <c r="H21" s="122"/>
      <c r="I21" s="123"/>
      <c r="J21" s="41"/>
      <c r="K21" s="41"/>
      <c r="L21" s="41"/>
    </row>
    <row r="22" spans="1:12" ht="15">
      <c r="A22" s="41"/>
      <c r="B22" s="41"/>
      <c r="C22" s="111"/>
      <c r="D22" s="112"/>
      <c r="E22" s="112"/>
      <c r="F22" s="112"/>
      <c r="G22" s="113"/>
      <c r="H22" s="124"/>
      <c r="I22" s="125"/>
      <c r="J22" s="41"/>
      <c r="K22" s="41"/>
      <c r="L22" s="41"/>
    </row>
    <row r="23" spans="1:12" ht="13.5" customHeight="1" thickBot="1">
      <c r="A23" s="41"/>
      <c r="B23" s="41"/>
      <c r="C23" s="85" t="s">
        <v>239</v>
      </c>
      <c r="D23" s="86"/>
      <c r="E23" s="86"/>
      <c r="F23" s="86"/>
      <c r="G23" s="47">
        <v>0.012</v>
      </c>
      <c r="H23" s="76">
        <f>IF((H20*G23)&lt;300,300,H20*G23)</f>
        <v>300</v>
      </c>
      <c r="I23" s="77"/>
      <c r="J23" s="41"/>
      <c r="K23" s="41"/>
      <c r="L23" s="41"/>
    </row>
    <row r="24" spans="1:12" ht="15.75" thickBot="1">
      <c r="A24" s="41"/>
      <c r="B24" s="46"/>
      <c r="C24" s="43" t="s">
        <v>247</v>
      </c>
      <c r="D24" s="44"/>
      <c r="E24" s="44"/>
      <c r="F24" s="44"/>
      <c r="G24" s="48"/>
      <c r="H24" s="76">
        <f>IF(B24,$H$23*0.5,0)</f>
        <v>0</v>
      </c>
      <c r="I24" s="77"/>
      <c r="J24" s="41"/>
      <c r="K24" s="41"/>
      <c r="L24" s="41"/>
    </row>
    <row r="25" spans="1:12" ht="15.75" thickBot="1">
      <c r="A25" s="41"/>
      <c r="B25" s="45"/>
      <c r="C25" s="43" t="s">
        <v>246</v>
      </c>
      <c r="D25" s="44"/>
      <c r="E25" s="44"/>
      <c r="F25" s="44"/>
      <c r="G25" s="48"/>
      <c r="H25" s="76">
        <f>IF(B25,$H$23*0.5,0)</f>
        <v>0</v>
      </c>
      <c r="I25" s="77"/>
      <c r="J25" s="41"/>
      <c r="K25" s="41"/>
      <c r="L25" s="41"/>
    </row>
    <row r="26" spans="1:12" ht="15">
      <c r="A26" s="41"/>
      <c r="B26" s="49"/>
      <c r="C26" s="50" t="s">
        <v>248</v>
      </c>
      <c r="D26" s="44"/>
      <c r="E26" s="44"/>
      <c r="F26" s="44"/>
      <c r="G26" s="48"/>
      <c r="H26" s="107">
        <f>SUM(H23,H24,H25)</f>
        <v>300</v>
      </c>
      <c r="I26" s="108"/>
      <c r="J26" s="41"/>
      <c r="K26" s="41"/>
      <c r="L26" s="41"/>
    </row>
    <row r="27" spans="1:12" ht="15">
      <c r="A27" s="41"/>
      <c r="B27" s="41"/>
      <c r="C27" s="85" t="s">
        <v>15</v>
      </c>
      <c r="D27" s="86"/>
      <c r="E27" s="86"/>
      <c r="F27" s="86"/>
      <c r="G27" s="75"/>
      <c r="H27" s="76"/>
      <c r="I27" s="77"/>
      <c r="J27" s="41"/>
      <c r="K27" s="41"/>
      <c r="L27" s="41"/>
    </row>
    <row r="28" spans="1:12" ht="15">
      <c r="A28" s="41"/>
      <c r="B28" s="41"/>
      <c r="C28" s="85" t="s">
        <v>250</v>
      </c>
      <c r="D28" s="86"/>
      <c r="E28" s="86"/>
      <c r="F28" s="86"/>
      <c r="G28" s="51">
        <v>0.0275</v>
      </c>
      <c r="H28" s="76">
        <f>IF(H20=0,0,(IF(H20&lt;=30000,H20*G28,30000*G28)))</f>
        <v>0</v>
      </c>
      <c r="I28" s="77"/>
      <c r="J28" s="41"/>
      <c r="K28" s="41"/>
      <c r="L28" s="41"/>
    </row>
    <row r="29" spans="1:12" ht="15">
      <c r="A29" s="41"/>
      <c r="B29" s="41"/>
      <c r="C29" s="85" t="s">
        <v>251</v>
      </c>
      <c r="D29" s="86"/>
      <c r="E29" s="86"/>
      <c r="F29" s="86"/>
      <c r="G29" s="51">
        <v>0.0175</v>
      </c>
      <c r="H29" s="76">
        <f>IF(H20&gt;30000,(IF(H20-3000&gt;90000,90000*G29,(H20-30000)*G29)),0)</f>
        <v>0</v>
      </c>
      <c r="I29" s="77"/>
      <c r="J29" s="41"/>
      <c r="K29" s="41"/>
      <c r="L29" s="41"/>
    </row>
    <row r="30" spans="1:12" ht="15">
      <c r="A30" s="41"/>
      <c r="B30" s="41"/>
      <c r="C30" s="85" t="s">
        <v>252</v>
      </c>
      <c r="D30" s="86"/>
      <c r="E30" s="86"/>
      <c r="F30" s="86"/>
      <c r="G30" s="51">
        <v>0.01</v>
      </c>
      <c r="H30" s="76">
        <f>IF(H20&gt;120000,(H20-120000)*G30,0)</f>
        <v>0</v>
      </c>
      <c r="I30" s="77"/>
      <c r="J30" s="41"/>
      <c r="K30" s="41"/>
      <c r="L30" s="41"/>
    </row>
    <row r="31" spans="1:12" ht="13.5">
      <c r="A31" s="41"/>
      <c r="B31" s="41"/>
      <c r="C31" s="126" t="s">
        <v>240</v>
      </c>
      <c r="D31" s="127"/>
      <c r="E31" s="127"/>
      <c r="F31" s="127"/>
      <c r="G31" s="128"/>
      <c r="H31" s="132">
        <f>IF((SUM(H28:I30)&lt;300),300,(SUM(H28:I30)))</f>
        <v>300</v>
      </c>
      <c r="I31" s="133"/>
      <c r="J31" s="41"/>
      <c r="K31" s="41"/>
      <c r="L31" s="41"/>
    </row>
    <row r="32" spans="1:12" ht="14.25" thickBot="1">
      <c r="A32" s="41"/>
      <c r="B32" s="41"/>
      <c r="C32" s="129"/>
      <c r="D32" s="130"/>
      <c r="E32" s="130"/>
      <c r="F32" s="130"/>
      <c r="G32" s="131"/>
      <c r="H32" s="134"/>
      <c r="I32" s="135"/>
      <c r="J32" s="41"/>
      <c r="K32" s="41"/>
      <c r="L32" s="41"/>
    </row>
    <row r="33" spans="1:12" ht="13.5">
      <c r="A33" s="41"/>
      <c r="B33" s="41"/>
      <c r="C33" s="116" t="s">
        <v>16</v>
      </c>
      <c r="D33" s="117"/>
      <c r="E33" s="117"/>
      <c r="F33" s="117"/>
      <c r="G33" s="117"/>
      <c r="H33" s="120">
        <f>H31+H23+H24+H25</f>
        <v>600</v>
      </c>
      <c r="I33" s="121"/>
      <c r="J33" s="41"/>
      <c r="K33" s="41"/>
      <c r="L33" s="41"/>
    </row>
    <row r="34" spans="1:12" ht="14.25" thickBot="1">
      <c r="A34" s="41"/>
      <c r="B34" s="41"/>
      <c r="C34" s="118"/>
      <c r="D34" s="119"/>
      <c r="E34" s="119"/>
      <c r="F34" s="119"/>
      <c r="G34" s="119"/>
      <c r="H34" s="122"/>
      <c r="I34" s="123"/>
      <c r="J34" s="41"/>
      <c r="K34" s="41"/>
      <c r="L34" s="41"/>
    </row>
    <row r="35" spans="1:12" ht="13.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2" ht="14.25" thickBo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41"/>
    </row>
    <row r="37" spans="1:12" ht="13.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1:12" ht="15">
      <c r="A38" s="81" t="s">
        <v>254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41"/>
    </row>
    <row r="39" ht="14.25" thickBot="1"/>
    <row r="40" spans="1:10" ht="15.75" thickBot="1">
      <c r="A40" s="223" t="s">
        <v>17</v>
      </c>
      <c r="B40" s="223"/>
      <c r="C40" s="223"/>
      <c r="D40" s="53"/>
      <c r="E40" s="223" t="s">
        <v>18</v>
      </c>
      <c r="F40" s="111"/>
      <c r="G40" s="54">
        <f>IF(D40&gt;H33,0,H33-D40)</f>
        <v>600</v>
      </c>
      <c r="H40" s="224" t="s">
        <v>19</v>
      </c>
      <c r="I40" s="83">
        <f>H20</f>
        <v>0</v>
      </c>
      <c r="J40" s="84"/>
    </row>
    <row r="42" spans="1:11" ht="13.5">
      <c r="A42" s="79" t="s">
        <v>20</v>
      </c>
      <c r="B42" s="79"/>
      <c r="C42" s="79"/>
      <c r="D42" s="79"/>
      <c r="E42" s="79"/>
      <c r="F42" s="79"/>
      <c r="G42" s="79"/>
      <c r="H42" s="80"/>
      <c r="I42" s="80"/>
      <c r="J42" s="80"/>
      <c r="K42" s="80"/>
    </row>
    <row r="43" spans="1:11" ht="13.5">
      <c r="A43" s="79" t="s">
        <v>259</v>
      </c>
      <c r="B43" s="79"/>
      <c r="C43" s="79"/>
      <c r="D43" s="79"/>
      <c r="E43" s="79"/>
      <c r="F43" s="79"/>
      <c r="G43" s="79"/>
      <c r="H43" s="93"/>
      <c r="I43" s="94"/>
      <c r="J43" s="94"/>
      <c r="K43" s="94"/>
    </row>
    <row r="45" spans="1:11" ht="14.25">
      <c r="A45" s="87" t="s">
        <v>260</v>
      </c>
      <c r="B45" s="88"/>
      <c r="C45" s="88"/>
      <c r="D45" s="88"/>
      <c r="E45" s="88"/>
      <c r="F45" s="88"/>
      <c r="G45" s="88"/>
      <c r="H45" s="88"/>
      <c r="I45" s="88"/>
      <c r="J45" s="88"/>
      <c r="K45" s="89"/>
    </row>
    <row r="47" spans="1:11" ht="12.75" customHeight="1">
      <c r="A47" s="92" t="s">
        <v>255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</row>
    <row r="48" spans="1:11" ht="13.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</row>
    <row r="50" spans="1:11" ht="13.5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</row>
    <row r="51" spans="1:11" ht="13.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1:3" ht="13.5">
      <c r="A52" s="90"/>
      <c r="B52" s="91"/>
      <c r="C52" s="91"/>
    </row>
  </sheetData>
  <sheetProtection selectLockedCells="1"/>
  <mergeCells count="66">
    <mergeCell ref="H19:I19"/>
    <mergeCell ref="H24:I24"/>
    <mergeCell ref="H25:I25"/>
    <mergeCell ref="A15:B16"/>
    <mergeCell ref="C20:G21"/>
    <mergeCell ref="H20:I21"/>
    <mergeCell ref="A2:K2"/>
    <mergeCell ref="D5:F5"/>
    <mergeCell ref="B4:C4"/>
    <mergeCell ref="E4:I4"/>
    <mergeCell ref="G5:H5"/>
    <mergeCell ref="A5:C5"/>
    <mergeCell ref="I5:K5"/>
    <mergeCell ref="C33:G34"/>
    <mergeCell ref="H33:I34"/>
    <mergeCell ref="C22:G22"/>
    <mergeCell ref="H22:I22"/>
    <mergeCell ref="H23:I23"/>
    <mergeCell ref="C27:G27"/>
    <mergeCell ref="H27:I27"/>
    <mergeCell ref="C31:G32"/>
    <mergeCell ref="H31:I32"/>
    <mergeCell ref="H29:I29"/>
    <mergeCell ref="H26:I26"/>
    <mergeCell ref="C28:F28"/>
    <mergeCell ref="C23:F23"/>
    <mergeCell ref="C6:K6"/>
    <mergeCell ref="C7:F7"/>
    <mergeCell ref="J7:K7"/>
    <mergeCell ref="C18:G18"/>
    <mergeCell ref="H18:I18"/>
    <mergeCell ref="C19:G19"/>
    <mergeCell ref="C14:G14"/>
    <mergeCell ref="H30:I30"/>
    <mergeCell ref="C30:F30"/>
    <mergeCell ref="H28:I28"/>
    <mergeCell ref="C29:F29"/>
    <mergeCell ref="H14:I14"/>
    <mergeCell ref="C15:I16"/>
    <mergeCell ref="C17:G17"/>
    <mergeCell ref="H17:I17"/>
    <mergeCell ref="C10:G10"/>
    <mergeCell ref="H10:I10"/>
    <mergeCell ref="C11:G11"/>
    <mergeCell ref="H11:I11"/>
    <mergeCell ref="C12:G12"/>
    <mergeCell ref="H12:I12"/>
    <mergeCell ref="C13:G13"/>
    <mergeCell ref="H13:I13"/>
    <mergeCell ref="A43:G43"/>
    <mergeCell ref="A45:K45"/>
    <mergeCell ref="A52:C52"/>
    <mergeCell ref="A47:K48"/>
    <mergeCell ref="A50:K50"/>
    <mergeCell ref="A51:K51"/>
    <mergeCell ref="H43:K43"/>
    <mergeCell ref="A6:B6"/>
    <mergeCell ref="A40:C40"/>
    <mergeCell ref="A42:G42"/>
    <mergeCell ref="H42:K42"/>
    <mergeCell ref="A38:K38"/>
    <mergeCell ref="E40:F40"/>
    <mergeCell ref="I40:J40"/>
    <mergeCell ref="A7:B7"/>
    <mergeCell ref="C9:G9"/>
    <mergeCell ref="H9:I9"/>
  </mergeCells>
  <printOptions/>
  <pageMargins left="0.75" right="0.75" top="1" bottom="1" header="0.5" footer="0.5"/>
  <pageSetup fitToHeight="1" fitToWidth="1" horizontalDpi="600" verticalDpi="600" orientation="portrait" scale="84" r:id="rId2"/>
  <headerFooter alignWithMargins="0">
    <oddFooter>&amp;L
&amp;D&amp;COFF-SITE IMPROVEMENT BOND ESTIMATE TABULATION
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49"/>
  <sheetViews>
    <sheetView workbookViewId="0" topLeftCell="A1">
      <selection activeCell="H23" sqref="H23"/>
    </sheetView>
  </sheetViews>
  <sheetFormatPr defaultColWidth="9.140625" defaultRowHeight="12.75"/>
  <cols>
    <col min="1" max="1" width="4.8515625" style="15" customWidth="1"/>
    <col min="2" max="2" width="13.28125" style="15" customWidth="1"/>
    <col min="3" max="3" width="12.00390625" style="15" customWidth="1"/>
    <col min="4" max="4" width="13.28125" style="15" customWidth="1"/>
    <col min="5" max="5" width="4.57421875" style="15" customWidth="1"/>
    <col min="6" max="6" width="10.57421875" style="15" customWidth="1"/>
    <col min="7" max="7" width="10.7109375" style="15" customWidth="1"/>
    <col min="8" max="8" width="12.57421875" style="15" customWidth="1"/>
    <col min="9" max="9" width="14.00390625" style="15" customWidth="1"/>
  </cols>
  <sheetData>
    <row r="1" spans="1:9" ht="13.5" customHeight="1" thickTop="1">
      <c r="A1" s="167" t="s">
        <v>21</v>
      </c>
      <c r="B1" s="168"/>
      <c r="C1" s="168"/>
      <c r="D1" s="168"/>
      <c r="E1" s="168"/>
      <c r="F1" s="168"/>
      <c r="G1" s="168"/>
      <c r="H1" s="168"/>
      <c r="I1" s="169"/>
    </row>
    <row r="2" spans="1:9" ht="13.5" thickBot="1">
      <c r="A2" s="170"/>
      <c r="B2" s="171"/>
      <c r="C2" s="171"/>
      <c r="D2" s="171"/>
      <c r="E2" s="171"/>
      <c r="F2" s="171"/>
      <c r="G2" s="171"/>
      <c r="H2" s="171"/>
      <c r="I2" s="172"/>
    </row>
    <row r="3" spans="1:9" s="1" customFormat="1" ht="12.75" customHeight="1" thickTop="1">
      <c r="A3" s="149" t="s">
        <v>22</v>
      </c>
      <c r="B3" s="151" t="s">
        <v>23</v>
      </c>
      <c r="C3" s="152"/>
      <c r="D3" s="153"/>
      <c r="E3" s="149" t="s">
        <v>24</v>
      </c>
      <c r="F3" s="157" t="s">
        <v>244</v>
      </c>
      <c r="G3" s="157" t="s">
        <v>245</v>
      </c>
      <c r="H3" s="149" t="s">
        <v>25</v>
      </c>
      <c r="I3" s="149" t="s">
        <v>26</v>
      </c>
    </row>
    <row r="4" spans="1:9" s="1" customFormat="1" ht="12.75" customHeight="1" thickBot="1">
      <c r="A4" s="150"/>
      <c r="B4" s="154"/>
      <c r="C4" s="155"/>
      <c r="D4" s="156"/>
      <c r="E4" s="150"/>
      <c r="F4" s="158"/>
      <c r="G4" s="158"/>
      <c r="H4" s="150"/>
      <c r="I4" s="150"/>
    </row>
    <row r="5" spans="1:9" ht="14.25" thickTop="1">
      <c r="A5" s="55">
        <v>1</v>
      </c>
      <c r="B5" s="159" t="s">
        <v>32</v>
      </c>
      <c r="C5" s="160"/>
      <c r="D5" s="161"/>
      <c r="E5" s="56" t="s">
        <v>55</v>
      </c>
      <c r="F5" s="57">
        <v>0</v>
      </c>
      <c r="G5" s="58">
        <v>0</v>
      </c>
      <c r="H5" s="59">
        <v>11.7</v>
      </c>
      <c r="I5" s="60">
        <f>(F5*H5)+(G5*H5)</f>
        <v>0</v>
      </c>
    </row>
    <row r="6" spans="1:9" ht="13.5">
      <c r="A6" s="61">
        <f>A5+1</f>
        <v>2</v>
      </c>
      <c r="B6" s="164" t="s">
        <v>33</v>
      </c>
      <c r="C6" s="165"/>
      <c r="D6" s="166"/>
      <c r="E6" s="62" t="s">
        <v>55</v>
      </c>
      <c r="F6" s="63">
        <v>0</v>
      </c>
      <c r="G6" s="58">
        <v>0</v>
      </c>
      <c r="H6" s="64">
        <v>17.55</v>
      </c>
      <c r="I6" s="65">
        <f>(F6*H6)+(G6*H6)</f>
        <v>0</v>
      </c>
    </row>
    <row r="7" spans="1:9" ht="13.5">
      <c r="A7" s="61">
        <f aca="true" t="shared" si="0" ref="A7:A48">A6+1</f>
        <v>3</v>
      </c>
      <c r="B7" s="164" t="s">
        <v>34</v>
      </c>
      <c r="C7" s="165"/>
      <c r="D7" s="166"/>
      <c r="E7" s="62" t="s">
        <v>55</v>
      </c>
      <c r="F7" s="63">
        <v>0</v>
      </c>
      <c r="G7" s="58">
        <v>0</v>
      </c>
      <c r="H7" s="64">
        <v>23.4</v>
      </c>
      <c r="I7" s="65">
        <f aca="true" t="shared" si="1" ref="I7:I48">(F7*H7)+(G7*H7)</f>
        <v>0</v>
      </c>
    </row>
    <row r="8" spans="1:9" ht="13.5">
      <c r="A8" s="61">
        <f t="shared" si="0"/>
        <v>4</v>
      </c>
      <c r="B8" s="164" t="s">
        <v>35</v>
      </c>
      <c r="C8" s="165"/>
      <c r="D8" s="166"/>
      <c r="E8" s="62" t="s">
        <v>55</v>
      </c>
      <c r="F8" s="63">
        <v>0</v>
      </c>
      <c r="G8" s="58">
        <v>0</v>
      </c>
      <c r="H8" s="64">
        <v>29.25</v>
      </c>
      <c r="I8" s="65">
        <f t="shared" si="1"/>
        <v>0</v>
      </c>
    </row>
    <row r="9" spans="1:9" ht="13.5">
      <c r="A9" s="61">
        <f t="shared" si="0"/>
        <v>5</v>
      </c>
      <c r="B9" s="162" t="s">
        <v>36</v>
      </c>
      <c r="C9" s="162"/>
      <c r="D9" s="162"/>
      <c r="E9" s="62" t="s">
        <v>55</v>
      </c>
      <c r="F9" s="63">
        <v>0</v>
      </c>
      <c r="G9" s="58">
        <v>0</v>
      </c>
      <c r="H9" s="64">
        <v>8.5</v>
      </c>
      <c r="I9" s="65">
        <f t="shared" si="1"/>
        <v>0</v>
      </c>
    </row>
    <row r="10" spans="1:9" ht="13.5">
      <c r="A10" s="61">
        <f t="shared" si="0"/>
        <v>6</v>
      </c>
      <c r="B10" s="162" t="s">
        <v>37</v>
      </c>
      <c r="C10" s="162"/>
      <c r="D10" s="162"/>
      <c r="E10" s="62" t="s">
        <v>51</v>
      </c>
      <c r="F10" s="63">
        <v>0</v>
      </c>
      <c r="G10" s="58">
        <v>0</v>
      </c>
      <c r="H10" s="64">
        <v>25</v>
      </c>
      <c r="I10" s="65">
        <f t="shared" si="1"/>
        <v>0</v>
      </c>
    </row>
    <row r="11" spans="1:9" ht="13.5">
      <c r="A11" s="61">
        <f t="shared" si="0"/>
        <v>7</v>
      </c>
      <c r="B11" s="162" t="s">
        <v>38</v>
      </c>
      <c r="C11" s="162"/>
      <c r="D11" s="162"/>
      <c r="E11" s="62" t="s">
        <v>51</v>
      </c>
      <c r="F11" s="58">
        <v>0</v>
      </c>
      <c r="G11" s="58">
        <v>0</v>
      </c>
      <c r="H11" s="64">
        <v>25</v>
      </c>
      <c r="I11" s="65">
        <f t="shared" si="1"/>
        <v>0</v>
      </c>
    </row>
    <row r="12" spans="1:9" ht="13.5">
      <c r="A12" s="61">
        <f t="shared" si="0"/>
        <v>8</v>
      </c>
      <c r="B12" s="162" t="s">
        <v>242</v>
      </c>
      <c r="C12" s="162"/>
      <c r="D12" s="162"/>
      <c r="E12" s="62" t="s">
        <v>51</v>
      </c>
      <c r="F12" s="58">
        <v>0</v>
      </c>
      <c r="G12" s="58">
        <v>0</v>
      </c>
      <c r="H12" s="64">
        <v>5.6</v>
      </c>
      <c r="I12" s="65">
        <f t="shared" si="1"/>
        <v>0</v>
      </c>
    </row>
    <row r="13" spans="1:9" ht="13.5">
      <c r="A13" s="61">
        <f t="shared" si="0"/>
        <v>9</v>
      </c>
      <c r="B13" s="162" t="s">
        <v>39</v>
      </c>
      <c r="C13" s="162"/>
      <c r="D13" s="162"/>
      <c r="E13" s="62" t="s">
        <v>54</v>
      </c>
      <c r="F13" s="58">
        <v>0</v>
      </c>
      <c r="G13" s="58">
        <v>0</v>
      </c>
      <c r="H13" s="64">
        <v>11.3</v>
      </c>
      <c r="I13" s="65">
        <f t="shared" si="1"/>
        <v>0</v>
      </c>
    </row>
    <row r="14" spans="1:9" ht="13.5">
      <c r="A14" s="61">
        <f t="shared" si="0"/>
        <v>10</v>
      </c>
      <c r="B14" s="162" t="s">
        <v>40</v>
      </c>
      <c r="C14" s="162"/>
      <c r="D14" s="162"/>
      <c r="E14" s="62" t="s">
        <v>54</v>
      </c>
      <c r="F14" s="58">
        <v>0</v>
      </c>
      <c r="G14" s="58">
        <v>0</v>
      </c>
      <c r="H14" s="64">
        <v>14.15</v>
      </c>
      <c r="I14" s="65">
        <f t="shared" si="1"/>
        <v>0</v>
      </c>
    </row>
    <row r="15" spans="1:9" ht="13.5">
      <c r="A15" s="61">
        <f t="shared" si="0"/>
        <v>11</v>
      </c>
      <c r="B15" s="162" t="s">
        <v>41</v>
      </c>
      <c r="C15" s="162"/>
      <c r="D15" s="162"/>
      <c r="E15" s="62" t="s">
        <v>53</v>
      </c>
      <c r="F15" s="58">
        <v>0</v>
      </c>
      <c r="G15" s="58">
        <v>0</v>
      </c>
      <c r="H15" s="64">
        <v>19.84</v>
      </c>
      <c r="I15" s="65">
        <f t="shared" si="1"/>
        <v>0</v>
      </c>
    </row>
    <row r="16" spans="1:9" ht="13.5">
      <c r="A16" s="61">
        <f t="shared" si="0"/>
        <v>12</v>
      </c>
      <c r="B16" s="162" t="s">
        <v>42</v>
      </c>
      <c r="C16" s="162"/>
      <c r="D16" s="162"/>
      <c r="E16" s="62" t="s">
        <v>53</v>
      </c>
      <c r="F16" s="58">
        <v>0</v>
      </c>
      <c r="G16" s="58">
        <v>0</v>
      </c>
      <c r="H16" s="64">
        <v>20</v>
      </c>
      <c r="I16" s="65">
        <f t="shared" si="1"/>
        <v>0</v>
      </c>
    </row>
    <row r="17" spans="1:9" ht="13.5">
      <c r="A17" s="61">
        <f t="shared" si="0"/>
        <v>13</v>
      </c>
      <c r="B17" s="162" t="s">
        <v>43</v>
      </c>
      <c r="C17" s="162"/>
      <c r="D17" s="162"/>
      <c r="E17" s="62" t="s">
        <v>53</v>
      </c>
      <c r="F17" s="58">
        <v>0</v>
      </c>
      <c r="G17" s="58">
        <v>0</v>
      </c>
      <c r="H17" s="64">
        <v>4.5</v>
      </c>
      <c r="I17" s="65">
        <f t="shared" si="1"/>
        <v>0</v>
      </c>
    </row>
    <row r="18" spans="1:9" ht="13.5">
      <c r="A18" s="61">
        <f t="shared" si="0"/>
        <v>14</v>
      </c>
      <c r="B18" s="162" t="s">
        <v>44</v>
      </c>
      <c r="C18" s="162"/>
      <c r="D18" s="162"/>
      <c r="E18" s="62" t="s">
        <v>53</v>
      </c>
      <c r="F18" s="58">
        <v>0</v>
      </c>
      <c r="G18" s="58">
        <v>0</v>
      </c>
      <c r="H18" s="64">
        <v>5.5</v>
      </c>
      <c r="I18" s="65">
        <f t="shared" si="1"/>
        <v>0</v>
      </c>
    </row>
    <row r="19" spans="1:9" ht="13.5">
      <c r="A19" s="61">
        <f t="shared" si="0"/>
        <v>15</v>
      </c>
      <c r="B19" s="162" t="s">
        <v>45</v>
      </c>
      <c r="C19" s="162"/>
      <c r="D19" s="162"/>
      <c r="E19" s="62" t="s">
        <v>52</v>
      </c>
      <c r="F19" s="58">
        <v>0</v>
      </c>
      <c r="G19" s="58">
        <v>0</v>
      </c>
      <c r="H19" s="64">
        <v>1900</v>
      </c>
      <c r="I19" s="65">
        <f t="shared" si="1"/>
        <v>0</v>
      </c>
    </row>
    <row r="20" spans="1:9" ht="13.5">
      <c r="A20" s="61">
        <f t="shared" si="0"/>
        <v>16</v>
      </c>
      <c r="B20" s="162" t="s">
        <v>46</v>
      </c>
      <c r="C20" s="162"/>
      <c r="D20" s="162"/>
      <c r="E20" s="62" t="s">
        <v>52</v>
      </c>
      <c r="F20" s="58">
        <v>0</v>
      </c>
      <c r="G20" s="58">
        <v>0</v>
      </c>
      <c r="H20" s="64">
        <v>1200</v>
      </c>
      <c r="I20" s="65">
        <f t="shared" si="1"/>
        <v>0</v>
      </c>
    </row>
    <row r="21" spans="1:9" ht="13.5">
      <c r="A21" s="61">
        <f t="shared" si="0"/>
        <v>17</v>
      </c>
      <c r="B21" s="162" t="s">
        <v>47</v>
      </c>
      <c r="C21" s="162"/>
      <c r="D21" s="162"/>
      <c r="E21" s="62" t="s">
        <v>52</v>
      </c>
      <c r="F21" s="58">
        <v>0</v>
      </c>
      <c r="G21" s="58">
        <v>0</v>
      </c>
      <c r="H21" s="64">
        <v>1500</v>
      </c>
      <c r="I21" s="65">
        <f t="shared" si="1"/>
        <v>0</v>
      </c>
    </row>
    <row r="22" spans="1:9" ht="13.5">
      <c r="A22" s="61">
        <f t="shared" si="0"/>
        <v>18</v>
      </c>
      <c r="B22" s="162" t="s">
        <v>48</v>
      </c>
      <c r="C22" s="162"/>
      <c r="D22" s="162"/>
      <c r="E22" s="62" t="s">
        <v>51</v>
      </c>
      <c r="F22" s="58">
        <v>0</v>
      </c>
      <c r="G22" s="58">
        <v>0</v>
      </c>
      <c r="H22" s="64">
        <v>65</v>
      </c>
      <c r="I22" s="65">
        <f t="shared" si="1"/>
        <v>0</v>
      </c>
    </row>
    <row r="23" spans="1:9" ht="13.5">
      <c r="A23" s="61">
        <f t="shared" si="0"/>
        <v>19</v>
      </c>
      <c r="B23" s="162" t="s">
        <v>49</v>
      </c>
      <c r="C23" s="162"/>
      <c r="D23" s="162"/>
      <c r="E23" s="62" t="s">
        <v>50</v>
      </c>
      <c r="F23" s="58">
        <v>0</v>
      </c>
      <c r="G23" s="58">
        <v>0</v>
      </c>
      <c r="H23" s="66">
        <v>0</v>
      </c>
      <c r="I23" s="65">
        <f t="shared" si="1"/>
        <v>0</v>
      </c>
    </row>
    <row r="24" spans="1:9" ht="13.5">
      <c r="A24" s="61">
        <f t="shared" si="0"/>
        <v>20</v>
      </c>
      <c r="B24" s="163" t="s">
        <v>241</v>
      </c>
      <c r="C24" s="163"/>
      <c r="D24" s="163"/>
      <c r="E24" s="67" t="s">
        <v>52</v>
      </c>
      <c r="F24" s="58">
        <v>0</v>
      </c>
      <c r="G24" s="58">
        <v>0</v>
      </c>
      <c r="H24" s="68">
        <v>2100</v>
      </c>
      <c r="I24" s="65">
        <f t="shared" si="1"/>
        <v>0</v>
      </c>
    </row>
    <row r="25" spans="1:9" ht="13.5">
      <c r="A25" s="61">
        <f t="shared" si="0"/>
        <v>21</v>
      </c>
      <c r="B25" s="144" t="s">
        <v>238</v>
      </c>
      <c r="C25" s="144"/>
      <c r="D25" s="144"/>
      <c r="E25" s="69" t="s">
        <v>238</v>
      </c>
      <c r="F25" s="58">
        <v>0</v>
      </c>
      <c r="G25" s="58">
        <v>0</v>
      </c>
      <c r="H25" s="66">
        <v>0</v>
      </c>
      <c r="I25" s="65">
        <f t="shared" si="1"/>
        <v>0</v>
      </c>
    </row>
    <row r="26" spans="1:9" ht="13.5">
      <c r="A26" s="61">
        <f t="shared" si="0"/>
        <v>22</v>
      </c>
      <c r="B26" s="144"/>
      <c r="C26" s="144"/>
      <c r="D26" s="144"/>
      <c r="E26" s="69"/>
      <c r="F26" s="58">
        <v>0</v>
      </c>
      <c r="G26" s="58">
        <v>0</v>
      </c>
      <c r="H26" s="66">
        <v>0</v>
      </c>
      <c r="I26" s="65">
        <f t="shared" si="1"/>
        <v>0</v>
      </c>
    </row>
    <row r="27" spans="1:9" ht="13.5">
      <c r="A27" s="61">
        <f t="shared" si="0"/>
        <v>23</v>
      </c>
      <c r="B27" s="144"/>
      <c r="C27" s="144"/>
      <c r="D27" s="144"/>
      <c r="E27" s="69"/>
      <c r="F27" s="58">
        <v>0</v>
      </c>
      <c r="G27" s="58">
        <v>0</v>
      </c>
      <c r="H27" s="66">
        <v>0</v>
      </c>
      <c r="I27" s="65">
        <f t="shared" si="1"/>
        <v>0</v>
      </c>
    </row>
    <row r="28" spans="1:9" ht="13.5">
      <c r="A28" s="61">
        <f t="shared" si="0"/>
        <v>24</v>
      </c>
      <c r="B28" s="144"/>
      <c r="C28" s="144"/>
      <c r="D28" s="144"/>
      <c r="E28" s="69"/>
      <c r="F28" s="58">
        <v>0</v>
      </c>
      <c r="G28" s="58">
        <v>0</v>
      </c>
      <c r="H28" s="66">
        <v>0</v>
      </c>
      <c r="I28" s="65">
        <f t="shared" si="1"/>
        <v>0</v>
      </c>
    </row>
    <row r="29" spans="1:9" ht="13.5">
      <c r="A29" s="61">
        <f t="shared" si="0"/>
        <v>25</v>
      </c>
      <c r="B29" s="144"/>
      <c r="C29" s="144"/>
      <c r="D29" s="144"/>
      <c r="E29" s="69"/>
      <c r="F29" s="58">
        <v>0</v>
      </c>
      <c r="G29" s="58">
        <v>0</v>
      </c>
      <c r="H29" s="66">
        <v>0</v>
      </c>
      <c r="I29" s="65">
        <f t="shared" si="1"/>
        <v>0</v>
      </c>
    </row>
    <row r="30" spans="1:9" ht="13.5">
      <c r="A30" s="61">
        <f t="shared" si="0"/>
        <v>26</v>
      </c>
      <c r="B30" s="144"/>
      <c r="C30" s="144"/>
      <c r="D30" s="144"/>
      <c r="E30" s="69"/>
      <c r="F30" s="58">
        <v>0</v>
      </c>
      <c r="G30" s="58">
        <v>0</v>
      </c>
      <c r="H30" s="66">
        <v>0</v>
      </c>
      <c r="I30" s="65">
        <f t="shared" si="1"/>
        <v>0</v>
      </c>
    </row>
    <row r="31" spans="1:9" ht="13.5">
      <c r="A31" s="61">
        <f t="shared" si="0"/>
        <v>27</v>
      </c>
      <c r="B31" s="144"/>
      <c r="C31" s="144"/>
      <c r="D31" s="144"/>
      <c r="E31" s="69"/>
      <c r="F31" s="58">
        <v>0</v>
      </c>
      <c r="G31" s="63">
        <v>0</v>
      </c>
      <c r="H31" s="66">
        <v>0</v>
      </c>
      <c r="I31" s="65">
        <f t="shared" si="1"/>
        <v>0</v>
      </c>
    </row>
    <row r="32" spans="1:9" ht="13.5">
      <c r="A32" s="61">
        <f t="shared" si="0"/>
        <v>28</v>
      </c>
      <c r="B32" s="144"/>
      <c r="C32" s="144"/>
      <c r="D32" s="144"/>
      <c r="E32" s="69"/>
      <c r="F32" s="58">
        <v>0</v>
      </c>
      <c r="G32" s="63">
        <v>0</v>
      </c>
      <c r="H32" s="66">
        <v>0</v>
      </c>
      <c r="I32" s="65">
        <f t="shared" si="1"/>
        <v>0</v>
      </c>
    </row>
    <row r="33" spans="1:9" ht="13.5">
      <c r="A33" s="61">
        <f t="shared" si="0"/>
        <v>29</v>
      </c>
      <c r="B33" s="144"/>
      <c r="C33" s="144"/>
      <c r="D33" s="144"/>
      <c r="E33" s="69"/>
      <c r="F33" s="58">
        <v>0</v>
      </c>
      <c r="G33" s="63">
        <v>0</v>
      </c>
      <c r="H33" s="66">
        <v>0</v>
      </c>
      <c r="I33" s="65">
        <f t="shared" si="1"/>
        <v>0</v>
      </c>
    </row>
    <row r="34" spans="1:9" ht="13.5">
      <c r="A34" s="61">
        <f t="shared" si="0"/>
        <v>30</v>
      </c>
      <c r="B34" s="144"/>
      <c r="C34" s="144"/>
      <c r="D34" s="144"/>
      <c r="E34" s="69"/>
      <c r="F34" s="58">
        <v>0</v>
      </c>
      <c r="G34" s="63">
        <v>0</v>
      </c>
      <c r="H34" s="66">
        <v>0</v>
      </c>
      <c r="I34" s="65">
        <f t="shared" si="1"/>
        <v>0</v>
      </c>
    </row>
    <row r="35" spans="1:9" ht="13.5">
      <c r="A35" s="61">
        <f t="shared" si="0"/>
        <v>31</v>
      </c>
      <c r="B35" s="144"/>
      <c r="C35" s="144"/>
      <c r="D35" s="144"/>
      <c r="E35" s="69"/>
      <c r="F35" s="58">
        <v>0</v>
      </c>
      <c r="G35" s="63">
        <v>0</v>
      </c>
      <c r="H35" s="66">
        <v>0</v>
      </c>
      <c r="I35" s="65">
        <f t="shared" si="1"/>
        <v>0</v>
      </c>
    </row>
    <row r="36" spans="1:9" ht="13.5">
      <c r="A36" s="61">
        <f t="shared" si="0"/>
        <v>32</v>
      </c>
      <c r="B36" s="144"/>
      <c r="C36" s="144"/>
      <c r="D36" s="144"/>
      <c r="E36" s="69"/>
      <c r="F36" s="58">
        <v>0</v>
      </c>
      <c r="G36" s="63">
        <v>0</v>
      </c>
      <c r="H36" s="66">
        <v>0</v>
      </c>
      <c r="I36" s="65">
        <f t="shared" si="1"/>
        <v>0</v>
      </c>
    </row>
    <row r="37" spans="1:9" ht="13.5">
      <c r="A37" s="61">
        <f t="shared" si="0"/>
        <v>33</v>
      </c>
      <c r="B37" s="144"/>
      <c r="C37" s="144"/>
      <c r="D37" s="144"/>
      <c r="E37" s="69"/>
      <c r="F37" s="58">
        <v>0</v>
      </c>
      <c r="G37" s="63">
        <v>0</v>
      </c>
      <c r="H37" s="66">
        <v>0</v>
      </c>
      <c r="I37" s="65">
        <f t="shared" si="1"/>
        <v>0</v>
      </c>
    </row>
    <row r="38" spans="1:9" ht="13.5">
      <c r="A38" s="61">
        <f t="shared" si="0"/>
        <v>34</v>
      </c>
      <c r="B38" s="144"/>
      <c r="C38" s="144"/>
      <c r="D38" s="144"/>
      <c r="E38" s="69"/>
      <c r="F38" s="58">
        <v>0</v>
      </c>
      <c r="G38" s="63">
        <v>0</v>
      </c>
      <c r="H38" s="66">
        <v>0</v>
      </c>
      <c r="I38" s="65">
        <f t="shared" si="1"/>
        <v>0</v>
      </c>
    </row>
    <row r="39" spans="1:9" ht="13.5">
      <c r="A39" s="61">
        <f t="shared" si="0"/>
        <v>35</v>
      </c>
      <c r="B39" s="144"/>
      <c r="C39" s="144"/>
      <c r="D39" s="144"/>
      <c r="E39" s="69"/>
      <c r="F39" s="58">
        <v>0</v>
      </c>
      <c r="G39" s="63">
        <v>0</v>
      </c>
      <c r="H39" s="66">
        <v>0</v>
      </c>
      <c r="I39" s="65">
        <f t="shared" si="1"/>
        <v>0</v>
      </c>
    </row>
    <row r="40" spans="1:9" ht="13.5">
      <c r="A40" s="61">
        <f t="shared" si="0"/>
        <v>36</v>
      </c>
      <c r="B40" s="144"/>
      <c r="C40" s="144"/>
      <c r="D40" s="144"/>
      <c r="E40" s="69"/>
      <c r="F40" s="58">
        <v>0</v>
      </c>
      <c r="G40" s="63">
        <v>0</v>
      </c>
      <c r="H40" s="66">
        <v>0</v>
      </c>
      <c r="I40" s="65">
        <f t="shared" si="1"/>
        <v>0</v>
      </c>
    </row>
    <row r="41" spans="1:9" ht="13.5">
      <c r="A41" s="61">
        <f t="shared" si="0"/>
        <v>37</v>
      </c>
      <c r="B41" s="144"/>
      <c r="C41" s="144"/>
      <c r="D41" s="144"/>
      <c r="E41" s="69"/>
      <c r="F41" s="58">
        <v>0</v>
      </c>
      <c r="G41" s="63">
        <v>0</v>
      </c>
      <c r="H41" s="66">
        <v>0</v>
      </c>
      <c r="I41" s="65">
        <f t="shared" si="1"/>
        <v>0</v>
      </c>
    </row>
    <row r="42" spans="1:9" ht="13.5">
      <c r="A42" s="61">
        <f t="shared" si="0"/>
        <v>38</v>
      </c>
      <c r="B42" s="144"/>
      <c r="C42" s="144"/>
      <c r="D42" s="144"/>
      <c r="E42" s="69"/>
      <c r="F42" s="58">
        <v>0</v>
      </c>
      <c r="G42" s="63">
        <v>0</v>
      </c>
      <c r="H42" s="66">
        <v>0</v>
      </c>
      <c r="I42" s="65">
        <f t="shared" si="1"/>
        <v>0</v>
      </c>
    </row>
    <row r="43" spans="1:9" ht="13.5">
      <c r="A43" s="61">
        <f t="shared" si="0"/>
        <v>39</v>
      </c>
      <c r="B43" s="144"/>
      <c r="C43" s="144"/>
      <c r="D43" s="144"/>
      <c r="E43" s="69"/>
      <c r="F43" s="58">
        <v>0</v>
      </c>
      <c r="G43" s="63">
        <v>0</v>
      </c>
      <c r="H43" s="66">
        <v>0</v>
      </c>
      <c r="I43" s="65">
        <f t="shared" si="1"/>
        <v>0</v>
      </c>
    </row>
    <row r="44" spans="1:9" ht="13.5">
      <c r="A44" s="61">
        <f t="shared" si="0"/>
        <v>40</v>
      </c>
      <c r="B44" s="144"/>
      <c r="C44" s="144"/>
      <c r="D44" s="144"/>
      <c r="E44" s="69"/>
      <c r="F44" s="58">
        <v>0</v>
      </c>
      <c r="G44" s="63">
        <v>0</v>
      </c>
      <c r="H44" s="66">
        <v>0</v>
      </c>
      <c r="I44" s="65">
        <f t="shared" si="1"/>
        <v>0</v>
      </c>
    </row>
    <row r="45" spans="1:9" ht="13.5">
      <c r="A45" s="61">
        <f t="shared" si="0"/>
        <v>41</v>
      </c>
      <c r="B45" s="144"/>
      <c r="C45" s="144"/>
      <c r="D45" s="144"/>
      <c r="E45" s="69"/>
      <c r="F45" s="58">
        <v>0</v>
      </c>
      <c r="G45" s="63">
        <v>0</v>
      </c>
      <c r="H45" s="66">
        <v>0</v>
      </c>
      <c r="I45" s="65">
        <f t="shared" si="1"/>
        <v>0</v>
      </c>
    </row>
    <row r="46" spans="1:9" ht="13.5">
      <c r="A46" s="61">
        <f t="shared" si="0"/>
        <v>42</v>
      </c>
      <c r="B46" s="144"/>
      <c r="C46" s="144"/>
      <c r="D46" s="144"/>
      <c r="E46" s="69"/>
      <c r="F46" s="58">
        <v>0</v>
      </c>
      <c r="G46" s="63">
        <v>0</v>
      </c>
      <c r="H46" s="66">
        <v>0</v>
      </c>
      <c r="I46" s="65">
        <f t="shared" si="1"/>
        <v>0</v>
      </c>
    </row>
    <row r="47" spans="1:9" ht="13.5">
      <c r="A47" s="61">
        <f t="shared" si="0"/>
        <v>43</v>
      </c>
      <c r="B47" s="144"/>
      <c r="C47" s="144"/>
      <c r="D47" s="144"/>
      <c r="E47" s="69"/>
      <c r="F47" s="58">
        <v>0</v>
      </c>
      <c r="G47" s="63">
        <v>0</v>
      </c>
      <c r="H47" s="66">
        <v>0</v>
      </c>
      <c r="I47" s="65">
        <f t="shared" si="1"/>
        <v>0</v>
      </c>
    </row>
    <row r="48" spans="1:9" ht="14.25" thickBot="1">
      <c r="A48" s="70">
        <f t="shared" si="0"/>
        <v>44</v>
      </c>
      <c r="B48" s="145"/>
      <c r="C48" s="145"/>
      <c r="D48" s="145"/>
      <c r="E48" s="71"/>
      <c r="F48" s="58">
        <v>0</v>
      </c>
      <c r="G48" s="63">
        <v>0</v>
      </c>
      <c r="H48" s="72">
        <v>0</v>
      </c>
      <c r="I48" s="73">
        <f t="shared" si="1"/>
        <v>0</v>
      </c>
    </row>
    <row r="49" spans="1:9" ht="15" thickBot="1" thickTop="1">
      <c r="A49" s="146" t="s">
        <v>27</v>
      </c>
      <c r="B49" s="147"/>
      <c r="C49" s="147"/>
      <c r="D49" s="147"/>
      <c r="E49" s="147"/>
      <c r="F49" s="147"/>
      <c r="G49" s="147"/>
      <c r="H49" s="148"/>
      <c r="I49" s="74">
        <f>SUM(I5:I48)</f>
        <v>0</v>
      </c>
    </row>
    <row r="50" ht="13.5" thickTop="1"/>
  </sheetData>
  <sheetProtection sheet="1" objects="1" scenarios="1" selectLockedCells="1"/>
  <mergeCells count="53">
    <mergeCell ref="H3:H4"/>
    <mergeCell ref="I3:I4"/>
    <mergeCell ref="B6:D6"/>
    <mergeCell ref="A1:I2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4:D44"/>
    <mergeCell ref="B45:D45"/>
    <mergeCell ref="B46:D46"/>
    <mergeCell ref="B39:D39"/>
    <mergeCell ref="B40:D40"/>
    <mergeCell ref="B41:D41"/>
    <mergeCell ref="B42:D42"/>
    <mergeCell ref="B47:D47"/>
    <mergeCell ref="B48:D48"/>
    <mergeCell ref="A49:H49"/>
    <mergeCell ref="A3:A4"/>
    <mergeCell ref="B3:D4"/>
    <mergeCell ref="E3:E4"/>
    <mergeCell ref="F3:F4"/>
    <mergeCell ref="G3:G4"/>
    <mergeCell ref="B5:D5"/>
    <mergeCell ref="B43:D43"/>
  </mergeCells>
  <printOptions/>
  <pageMargins left="0.75" right="0.75" top="1" bottom="1" header="0.5" footer="0.5"/>
  <pageSetup fitToHeight="1" fitToWidth="1" horizontalDpi="600" verticalDpi="600" orientation="portrait" scale="95" r:id="rId1"/>
  <headerFooter alignWithMargins="0">
    <oddFooter>&amp;L
&amp;D&amp;COFF-SITE IMPROVEMENT BOND ESTIMATE TABULATION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49"/>
  <sheetViews>
    <sheetView workbookViewId="0" topLeftCell="A1">
      <selection activeCell="J5" sqref="J5"/>
    </sheetView>
  </sheetViews>
  <sheetFormatPr defaultColWidth="9.140625" defaultRowHeight="12.75"/>
  <cols>
    <col min="1" max="1" width="4.8515625" style="15" customWidth="1"/>
    <col min="2" max="3" width="9.140625" style="15" customWidth="1"/>
    <col min="4" max="4" width="12.00390625" style="15" customWidth="1"/>
    <col min="5" max="5" width="3.8515625" style="15" customWidth="1"/>
    <col min="6" max="7" width="13.421875" style="15" customWidth="1"/>
    <col min="8" max="8" width="14.57421875" style="15" customWidth="1"/>
    <col min="9" max="9" width="18.140625" style="15" customWidth="1"/>
  </cols>
  <sheetData>
    <row r="1" spans="1:9" ht="13.5" thickTop="1">
      <c r="A1" s="178" t="s">
        <v>28</v>
      </c>
      <c r="B1" s="179"/>
      <c r="C1" s="179"/>
      <c r="D1" s="179"/>
      <c r="E1" s="179"/>
      <c r="F1" s="179"/>
      <c r="G1" s="179"/>
      <c r="H1" s="179"/>
      <c r="I1" s="180"/>
    </row>
    <row r="2" spans="1:9" ht="13.5" thickBot="1">
      <c r="A2" s="181"/>
      <c r="B2" s="182"/>
      <c r="C2" s="182"/>
      <c r="D2" s="182"/>
      <c r="E2" s="182"/>
      <c r="F2" s="182"/>
      <c r="G2" s="182"/>
      <c r="H2" s="182"/>
      <c r="I2" s="183"/>
    </row>
    <row r="3" spans="1:9" s="1" customFormat="1" ht="12.75" customHeight="1" thickTop="1">
      <c r="A3" s="173" t="s">
        <v>22</v>
      </c>
      <c r="B3" s="189" t="s">
        <v>23</v>
      </c>
      <c r="C3" s="190"/>
      <c r="D3" s="191"/>
      <c r="E3" s="195" t="s">
        <v>24</v>
      </c>
      <c r="F3" s="197" t="s">
        <v>244</v>
      </c>
      <c r="G3" s="197" t="s">
        <v>245</v>
      </c>
      <c r="H3" s="173" t="s">
        <v>25</v>
      </c>
      <c r="I3" s="175" t="s">
        <v>26</v>
      </c>
    </row>
    <row r="4" spans="1:9" s="1" customFormat="1" ht="12.75" customHeight="1" thickBot="1">
      <c r="A4" s="174"/>
      <c r="B4" s="192"/>
      <c r="C4" s="193"/>
      <c r="D4" s="194"/>
      <c r="E4" s="196"/>
      <c r="F4" s="198"/>
      <c r="G4" s="198"/>
      <c r="H4" s="174"/>
      <c r="I4" s="176"/>
    </row>
    <row r="5" spans="1:9" ht="15" thickTop="1">
      <c r="A5" s="16">
        <v>1</v>
      </c>
      <c r="B5" s="199" t="s">
        <v>56</v>
      </c>
      <c r="C5" s="200"/>
      <c r="D5" s="201"/>
      <c r="E5" s="17" t="s">
        <v>54</v>
      </c>
      <c r="F5" s="21">
        <v>0</v>
      </c>
      <c r="G5" s="5">
        <v>0</v>
      </c>
      <c r="H5" s="22">
        <v>42</v>
      </c>
      <c r="I5" s="23">
        <f aca="true" t="shared" si="0" ref="I5:I48">(F5*H5)+(G5*H5)</f>
        <v>0</v>
      </c>
    </row>
    <row r="6" spans="1:9" ht="14.25">
      <c r="A6" s="18">
        <f aca="true" t="shared" si="1" ref="A6:A48">A5+1</f>
        <v>2</v>
      </c>
      <c r="B6" s="177" t="s">
        <v>57</v>
      </c>
      <c r="C6" s="177"/>
      <c r="D6" s="177"/>
      <c r="E6" s="19" t="s">
        <v>54</v>
      </c>
      <c r="F6" s="6">
        <v>0</v>
      </c>
      <c r="G6" s="5">
        <v>0</v>
      </c>
      <c r="H6" s="24">
        <v>54.6</v>
      </c>
      <c r="I6" s="25">
        <f t="shared" si="0"/>
        <v>0</v>
      </c>
    </row>
    <row r="7" spans="1:9" ht="14.25">
      <c r="A7" s="18">
        <f t="shared" si="1"/>
        <v>3</v>
      </c>
      <c r="B7" s="177" t="s">
        <v>58</v>
      </c>
      <c r="C7" s="177"/>
      <c r="D7" s="177"/>
      <c r="E7" s="19" t="s">
        <v>54</v>
      </c>
      <c r="F7" s="6">
        <v>0</v>
      </c>
      <c r="G7" s="5">
        <v>0</v>
      </c>
      <c r="H7" s="24">
        <v>63</v>
      </c>
      <c r="I7" s="25">
        <f t="shared" si="0"/>
        <v>0</v>
      </c>
    </row>
    <row r="8" spans="1:9" ht="14.25">
      <c r="A8" s="18">
        <f t="shared" si="1"/>
        <v>4</v>
      </c>
      <c r="B8" s="177" t="s">
        <v>59</v>
      </c>
      <c r="C8" s="177"/>
      <c r="D8" s="177"/>
      <c r="E8" s="19" t="s">
        <v>54</v>
      </c>
      <c r="F8" s="6">
        <v>0</v>
      </c>
      <c r="G8" s="5">
        <v>0</v>
      </c>
      <c r="H8" s="24">
        <v>77</v>
      </c>
      <c r="I8" s="25">
        <f t="shared" si="0"/>
        <v>0</v>
      </c>
    </row>
    <row r="9" spans="1:9" ht="14.25">
      <c r="A9" s="18">
        <f t="shared" si="1"/>
        <v>5</v>
      </c>
      <c r="B9" s="177" t="s">
        <v>60</v>
      </c>
      <c r="C9" s="177"/>
      <c r="D9" s="177"/>
      <c r="E9" s="19" t="s">
        <v>54</v>
      </c>
      <c r="F9" s="6">
        <v>0</v>
      </c>
      <c r="G9" s="5">
        <v>0</v>
      </c>
      <c r="H9" s="24">
        <v>85</v>
      </c>
      <c r="I9" s="25">
        <f t="shared" si="0"/>
        <v>0</v>
      </c>
    </row>
    <row r="10" spans="1:9" ht="14.25">
      <c r="A10" s="18">
        <f t="shared" si="1"/>
        <v>6</v>
      </c>
      <c r="B10" s="177" t="s">
        <v>61</v>
      </c>
      <c r="C10" s="177"/>
      <c r="D10" s="177"/>
      <c r="E10" s="19" t="s">
        <v>54</v>
      </c>
      <c r="F10" s="6">
        <v>0</v>
      </c>
      <c r="G10" s="5">
        <v>0</v>
      </c>
      <c r="H10" s="24">
        <v>90</v>
      </c>
      <c r="I10" s="25">
        <f t="shared" si="0"/>
        <v>0</v>
      </c>
    </row>
    <row r="11" spans="1:9" ht="14.25">
      <c r="A11" s="18">
        <f t="shared" si="1"/>
        <v>7</v>
      </c>
      <c r="B11" s="177" t="s">
        <v>62</v>
      </c>
      <c r="C11" s="177"/>
      <c r="D11" s="177"/>
      <c r="E11" s="19" t="s">
        <v>54</v>
      </c>
      <c r="F11" s="6">
        <v>0</v>
      </c>
      <c r="G11" s="5">
        <v>0</v>
      </c>
      <c r="H11" s="24">
        <v>119</v>
      </c>
      <c r="I11" s="25">
        <f t="shared" si="0"/>
        <v>0</v>
      </c>
    </row>
    <row r="12" spans="1:9" ht="14.25">
      <c r="A12" s="18">
        <f t="shared" si="1"/>
        <v>8</v>
      </c>
      <c r="B12" s="177" t="s">
        <v>63</v>
      </c>
      <c r="C12" s="177"/>
      <c r="D12" s="177"/>
      <c r="E12" s="19" t="s">
        <v>54</v>
      </c>
      <c r="F12" s="6">
        <v>0</v>
      </c>
      <c r="G12" s="5">
        <v>0</v>
      </c>
      <c r="H12" s="24">
        <v>132</v>
      </c>
      <c r="I12" s="25">
        <f t="shared" si="0"/>
        <v>0</v>
      </c>
    </row>
    <row r="13" spans="1:9" ht="14.25">
      <c r="A13" s="18">
        <f t="shared" si="1"/>
        <v>9</v>
      </c>
      <c r="B13" s="177" t="s">
        <v>64</v>
      </c>
      <c r="C13" s="177"/>
      <c r="D13" s="177"/>
      <c r="E13" s="19" t="s">
        <v>54</v>
      </c>
      <c r="F13" s="6">
        <v>0</v>
      </c>
      <c r="G13" s="5">
        <v>0</v>
      </c>
      <c r="H13" s="24">
        <v>146</v>
      </c>
      <c r="I13" s="25">
        <f t="shared" si="0"/>
        <v>0</v>
      </c>
    </row>
    <row r="14" spans="1:9" ht="14.25">
      <c r="A14" s="18">
        <f t="shared" si="1"/>
        <v>10</v>
      </c>
      <c r="B14" s="177" t="s">
        <v>65</v>
      </c>
      <c r="C14" s="177"/>
      <c r="D14" s="177"/>
      <c r="E14" s="19" t="s">
        <v>54</v>
      </c>
      <c r="F14" s="6">
        <v>0</v>
      </c>
      <c r="G14" s="5">
        <v>0</v>
      </c>
      <c r="H14" s="24">
        <v>165</v>
      </c>
      <c r="I14" s="25">
        <f t="shared" si="0"/>
        <v>0</v>
      </c>
    </row>
    <row r="15" spans="1:9" ht="14.25">
      <c r="A15" s="18">
        <f t="shared" si="1"/>
        <v>11</v>
      </c>
      <c r="B15" s="177" t="s">
        <v>66</v>
      </c>
      <c r="C15" s="177"/>
      <c r="D15" s="177"/>
      <c r="E15" s="19" t="s">
        <v>54</v>
      </c>
      <c r="F15" s="6">
        <v>0</v>
      </c>
      <c r="G15" s="5">
        <v>0</v>
      </c>
      <c r="H15" s="24">
        <v>182</v>
      </c>
      <c r="I15" s="25">
        <f t="shared" si="0"/>
        <v>0</v>
      </c>
    </row>
    <row r="16" spans="1:9" ht="14.25">
      <c r="A16" s="18">
        <f t="shared" si="1"/>
        <v>12</v>
      </c>
      <c r="B16" s="177" t="s">
        <v>67</v>
      </c>
      <c r="C16" s="177"/>
      <c r="D16" s="177"/>
      <c r="E16" s="19" t="s">
        <v>54</v>
      </c>
      <c r="F16" s="6">
        <v>0</v>
      </c>
      <c r="G16" s="5">
        <v>0</v>
      </c>
      <c r="H16" s="24">
        <v>22.5</v>
      </c>
      <c r="I16" s="25">
        <f t="shared" si="0"/>
        <v>0</v>
      </c>
    </row>
    <row r="17" spans="1:9" ht="14.25">
      <c r="A17" s="18">
        <f t="shared" si="1"/>
        <v>13</v>
      </c>
      <c r="B17" s="177" t="s">
        <v>68</v>
      </c>
      <c r="C17" s="177"/>
      <c r="D17" s="177"/>
      <c r="E17" s="19" t="s">
        <v>54</v>
      </c>
      <c r="F17" s="6">
        <v>0</v>
      </c>
      <c r="G17" s="5">
        <v>0</v>
      </c>
      <c r="H17" s="24">
        <v>29</v>
      </c>
      <c r="I17" s="25">
        <f t="shared" si="0"/>
        <v>0</v>
      </c>
    </row>
    <row r="18" spans="1:9" ht="14.25">
      <c r="A18" s="18">
        <f t="shared" si="1"/>
        <v>14</v>
      </c>
      <c r="B18" s="177" t="s">
        <v>69</v>
      </c>
      <c r="C18" s="177"/>
      <c r="D18" s="177"/>
      <c r="E18" s="19" t="s">
        <v>54</v>
      </c>
      <c r="F18" s="5">
        <v>0</v>
      </c>
      <c r="G18" s="5">
        <v>0</v>
      </c>
      <c r="H18" s="24">
        <v>35</v>
      </c>
      <c r="I18" s="25">
        <f t="shared" si="0"/>
        <v>0</v>
      </c>
    </row>
    <row r="19" spans="1:9" ht="14.25">
      <c r="A19" s="18">
        <f t="shared" si="1"/>
        <v>15</v>
      </c>
      <c r="B19" s="177" t="s">
        <v>70</v>
      </c>
      <c r="C19" s="177"/>
      <c r="D19" s="177"/>
      <c r="E19" s="19" t="s">
        <v>54</v>
      </c>
      <c r="F19" s="5">
        <v>0</v>
      </c>
      <c r="G19" s="5">
        <v>0</v>
      </c>
      <c r="H19" s="24">
        <v>43.75</v>
      </c>
      <c r="I19" s="25">
        <f t="shared" si="0"/>
        <v>0</v>
      </c>
    </row>
    <row r="20" spans="1:9" ht="14.25">
      <c r="A20" s="18">
        <f t="shared" si="1"/>
        <v>16</v>
      </c>
      <c r="B20" s="177" t="s">
        <v>71</v>
      </c>
      <c r="C20" s="177"/>
      <c r="D20" s="177"/>
      <c r="E20" s="19" t="s">
        <v>54</v>
      </c>
      <c r="F20" s="5">
        <v>0</v>
      </c>
      <c r="G20" s="5">
        <v>0</v>
      </c>
      <c r="H20" s="24">
        <v>52.5</v>
      </c>
      <c r="I20" s="25">
        <f t="shared" si="0"/>
        <v>0</v>
      </c>
    </row>
    <row r="21" spans="1:9" ht="14.25">
      <c r="A21" s="18">
        <f t="shared" si="1"/>
        <v>17</v>
      </c>
      <c r="B21" s="177" t="s">
        <v>72</v>
      </c>
      <c r="C21" s="177"/>
      <c r="D21" s="177"/>
      <c r="E21" s="19" t="s">
        <v>54</v>
      </c>
      <c r="F21" s="5">
        <v>0</v>
      </c>
      <c r="G21" s="5">
        <v>0</v>
      </c>
      <c r="H21" s="24">
        <v>90</v>
      </c>
      <c r="I21" s="25">
        <f t="shared" si="0"/>
        <v>0</v>
      </c>
    </row>
    <row r="22" spans="1:9" ht="14.25">
      <c r="A22" s="18">
        <f t="shared" si="1"/>
        <v>18</v>
      </c>
      <c r="B22" s="177" t="s">
        <v>73</v>
      </c>
      <c r="C22" s="177"/>
      <c r="D22" s="177"/>
      <c r="E22" s="19" t="s">
        <v>54</v>
      </c>
      <c r="F22" s="5">
        <v>0</v>
      </c>
      <c r="G22" s="5">
        <v>0</v>
      </c>
      <c r="H22" s="24">
        <v>108</v>
      </c>
      <c r="I22" s="25">
        <f t="shared" si="0"/>
        <v>0</v>
      </c>
    </row>
    <row r="23" spans="1:9" ht="14.25">
      <c r="A23" s="18">
        <f t="shared" si="1"/>
        <v>19</v>
      </c>
      <c r="B23" s="177" t="s">
        <v>74</v>
      </c>
      <c r="C23" s="177"/>
      <c r="D23" s="177"/>
      <c r="E23" s="19" t="s">
        <v>54</v>
      </c>
      <c r="F23" s="5">
        <v>0</v>
      </c>
      <c r="G23" s="5">
        <v>0</v>
      </c>
      <c r="H23" s="24">
        <v>126</v>
      </c>
      <c r="I23" s="25">
        <f t="shared" si="0"/>
        <v>0</v>
      </c>
    </row>
    <row r="24" spans="1:9" ht="14.25">
      <c r="A24" s="18">
        <f t="shared" si="1"/>
        <v>20</v>
      </c>
      <c r="B24" s="177" t="s">
        <v>75</v>
      </c>
      <c r="C24" s="177"/>
      <c r="D24" s="177"/>
      <c r="E24" s="19" t="s">
        <v>54</v>
      </c>
      <c r="F24" s="5">
        <v>0</v>
      </c>
      <c r="G24" s="5">
        <v>0</v>
      </c>
      <c r="H24" s="24">
        <v>144</v>
      </c>
      <c r="I24" s="25">
        <f t="shared" si="0"/>
        <v>0</v>
      </c>
    </row>
    <row r="25" spans="1:9" ht="14.25">
      <c r="A25" s="18">
        <f t="shared" si="1"/>
        <v>21</v>
      </c>
      <c r="B25" s="177" t="s">
        <v>76</v>
      </c>
      <c r="C25" s="177"/>
      <c r="D25" s="177"/>
      <c r="E25" s="19" t="s">
        <v>54</v>
      </c>
      <c r="F25" s="5">
        <v>0</v>
      </c>
      <c r="G25" s="5">
        <v>0</v>
      </c>
      <c r="H25" s="24">
        <v>162</v>
      </c>
      <c r="I25" s="25">
        <f t="shared" si="0"/>
        <v>0</v>
      </c>
    </row>
    <row r="26" spans="1:9" ht="14.25">
      <c r="A26" s="18">
        <f t="shared" si="1"/>
        <v>22</v>
      </c>
      <c r="B26" s="177" t="s">
        <v>77</v>
      </c>
      <c r="C26" s="177"/>
      <c r="D26" s="177"/>
      <c r="E26" s="19" t="s">
        <v>54</v>
      </c>
      <c r="F26" s="5">
        <v>0</v>
      </c>
      <c r="G26" s="5">
        <v>0</v>
      </c>
      <c r="H26" s="24">
        <v>180</v>
      </c>
      <c r="I26" s="25">
        <f t="shared" si="0"/>
        <v>0</v>
      </c>
    </row>
    <row r="27" spans="1:9" ht="14.25">
      <c r="A27" s="18">
        <f t="shared" si="1"/>
        <v>23</v>
      </c>
      <c r="B27" s="177" t="s">
        <v>78</v>
      </c>
      <c r="C27" s="177"/>
      <c r="D27" s="177"/>
      <c r="E27" s="19" t="s">
        <v>54</v>
      </c>
      <c r="F27" s="5">
        <v>0</v>
      </c>
      <c r="G27" s="5">
        <v>0</v>
      </c>
      <c r="H27" s="24">
        <v>145</v>
      </c>
      <c r="I27" s="25">
        <f t="shared" si="0"/>
        <v>0</v>
      </c>
    </row>
    <row r="28" spans="1:9" ht="14.25">
      <c r="A28" s="18">
        <f t="shared" si="1"/>
        <v>24</v>
      </c>
      <c r="B28" s="177" t="s">
        <v>79</v>
      </c>
      <c r="C28" s="177"/>
      <c r="D28" s="177"/>
      <c r="E28" s="19" t="s">
        <v>54</v>
      </c>
      <c r="F28" s="5">
        <v>0</v>
      </c>
      <c r="G28" s="5">
        <v>0</v>
      </c>
      <c r="H28" s="24">
        <v>174</v>
      </c>
      <c r="I28" s="25">
        <f t="shared" si="0"/>
        <v>0</v>
      </c>
    </row>
    <row r="29" spans="1:9" ht="14.25">
      <c r="A29" s="18">
        <f t="shared" si="1"/>
        <v>25</v>
      </c>
      <c r="B29" s="177" t="s">
        <v>243</v>
      </c>
      <c r="C29" s="177"/>
      <c r="D29" s="177"/>
      <c r="E29" s="19" t="s">
        <v>54</v>
      </c>
      <c r="F29" s="5">
        <v>0</v>
      </c>
      <c r="G29" s="5">
        <v>0</v>
      </c>
      <c r="H29" s="24">
        <v>290</v>
      </c>
      <c r="I29" s="25">
        <f t="shared" si="0"/>
        <v>0</v>
      </c>
    </row>
    <row r="30" spans="1:9" ht="14.25">
      <c r="A30" s="18">
        <f t="shared" si="1"/>
        <v>26</v>
      </c>
      <c r="B30" s="177" t="s">
        <v>80</v>
      </c>
      <c r="C30" s="177"/>
      <c r="D30" s="177"/>
      <c r="E30" s="19" t="s">
        <v>52</v>
      </c>
      <c r="F30" s="5">
        <v>0</v>
      </c>
      <c r="G30" s="5">
        <v>0</v>
      </c>
      <c r="H30" s="24">
        <v>6600</v>
      </c>
      <c r="I30" s="25">
        <f t="shared" si="0"/>
        <v>0</v>
      </c>
    </row>
    <row r="31" spans="1:9" ht="14.25">
      <c r="A31" s="18">
        <f t="shared" si="1"/>
        <v>27</v>
      </c>
      <c r="B31" s="177" t="s">
        <v>81</v>
      </c>
      <c r="C31" s="177"/>
      <c r="D31" s="177"/>
      <c r="E31" s="19" t="s">
        <v>52</v>
      </c>
      <c r="F31" s="5">
        <v>0</v>
      </c>
      <c r="G31" s="6">
        <v>0</v>
      </c>
      <c r="H31" s="24">
        <v>13000</v>
      </c>
      <c r="I31" s="25">
        <f t="shared" si="0"/>
        <v>0</v>
      </c>
    </row>
    <row r="32" spans="1:9" ht="14.25">
      <c r="A32" s="18">
        <f t="shared" si="1"/>
        <v>28</v>
      </c>
      <c r="B32" s="177" t="s">
        <v>82</v>
      </c>
      <c r="C32" s="177"/>
      <c r="D32" s="177"/>
      <c r="E32" s="19" t="s">
        <v>52</v>
      </c>
      <c r="F32" s="5">
        <v>0</v>
      </c>
      <c r="G32" s="6">
        <v>0</v>
      </c>
      <c r="H32" s="24">
        <v>6500</v>
      </c>
      <c r="I32" s="25">
        <f t="shared" si="0"/>
        <v>0</v>
      </c>
    </row>
    <row r="33" spans="1:9" ht="14.25">
      <c r="A33" s="18">
        <f t="shared" si="1"/>
        <v>29</v>
      </c>
      <c r="B33" s="177" t="s">
        <v>83</v>
      </c>
      <c r="C33" s="177"/>
      <c r="D33" s="177"/>
      <c r="E33" s="19" t="s">
        <v>52</v>
      </c>
      <c r="F33" s="5">
        <v>0</v>
      </c>
      <c r="G33" s="6">
        <v>0</v>
      </c>
      <c r="H33" s="24">
        <v>12500</v>
      </c>
      <c r="I33" s="25">
        <f t="shared" si="0"/>
        <v>0</v>
      </c>
    </row>
    <row r="34" spans="1:9" ht="14.25">
      <c r="A34" s="18">
        <f t="shared" si="1"/>
        <v>30</v>
      </c>
      <c r="B34" s="177" t="s">
        <v>84</v>
      </c>
      <c r="C34" s="177"/>
      <c r="D34" s="177"/>
      <c r="E34" s="19" t="s">
        <v>52</v>
      </c>
      <c r="F34" s="5">
        <v>0</v>
      </c>
      <c r="G34" s="6">
        <v>0</v>
      </c>
      <c r="H34" s="24">
        <v>16500</v>
      </c>
      <c r="I34" s="25">
        <f t="shared" si="0"/>
        <v>0</v>
      </c>
    </row>
    <row r="35" spans="1:9" ht="14.25">
      <c r="A35" s="18">
        <f t="shared" si="1"/>
        <v>31</v>
      </c>
      <c r="B35" s="177" t="s">
        <v>85</v>
      </c>
      <c r="C35" s="177"/>
      <c r="D35" s="177"/>
      <c r="E35" s="19" t="s">
        <v>52</v>
      </c>
      <c r="F35" s="5">
        <v>0</v>
      </c>
      <c r="G35" s="6">
        <v>0</v>
      </c>
      <c r="H35" s="24">
        <v>25000</v>
      </c>
      <c r="I35" s="25">
        <f t="shared" si="0"/>
        <v>0</v>
      </c>
    </row>
    <row r="36" spans="1:9" ht="14.25">
      <c r="A36" s="18">
        <f t="shared" si="1"/>
        <v>32</v>
      </c>
      <c r="B36" s="177" t="s">
        <v>86</v>
      </c>
      <c r="C36" s="177"/>
      <c r="D36" s="177"/>
      <c r="E36" s="19" t="s">
        <v>52</v>
      </c>
      <c r="F36" s="5">
        <v>0</v>
      </c>
      <c r="G36" s="6">
        <v>0</v>
      </c>
      <c r="H36" s="24">
        <v>375</v>
      </c>
      <c r="I36" s="25">
        <f t="shared" si="0"/>
        <v>0</v>
      </c>
    </row>
    <row r="37" spans="1:9" ht="14.25">
      <c r="A37" s="18">
        <f t="shared" si="1"/>
        <v>33</v>
      </c>
      <c r="B37" s="177" t="s">
        <v>87</v>
      </c>
      <c r="C37" s="177"/>
      <c r="D37" s="177"/>
      <c r="E37" s="19" t="s">
        <v>52</v>
      </c>
      <c r="F37" s="5">
        <v>0</v>
      </c>
      <c r="G37" s="6">
        <v>0</v>
      </c>
      <c r="H37" s="24">
        <v>1135</v>
      </c>
      <c r="I37" s="25">
        <f t="shared" si="0"/>
        <v>0</v>
      </c>
    </row>
    <row r="38" spans="1:9" ht="12.75">
      <c r="A38" s="18">
        <f t="shared" si="1"/>
        <v>34</v>
      </c>
      <c r="B38" s="184"/>
      <c r="C38" s="184"/>
      <c r="D38" s="184"/>
      <c r="E38" s="4"/>
      <c r="F38" s="5">
        <v>0</v>
      </c>
      <c r="G38" s="6">
        <v>0</v>
      </c>
      <c r="H38" s="8">
        <v>0</v>
      </c>
      <c r="I38" s="25">
        <f t="shared" si="0"/>
        <v>0</v>
      </c>
    </row>
    <row r="39" spans="1:9" ht="12.75">
      <c r="A39" s="18">
        <f t="shared" si="1"/>
        <v>35</v>
      </c>
      <c r="B39" s="184"/>
      <c r="C39" s="184"/>
      <c r="D39" s="184"/>
      <c r="E39" s="4"/>
      <c r="F39" s="5">
        <v>0</v>
      </c>
      <c r="G39" s="6">
        <v>0</v>
      </c>
      <c r="H39" s="8">
        <v>0</v>
      </c>
      <c r="I39" s="25">
        <f t="shared" si="0"/>
        <v>0</v>
      </c>
    </row>
    <row r="40" spans="1:9" ht="12.75">
      <c r="A40" s="18">
        <f t="shared" si="1"/>
        <v>36</v>
      </c>
      <c r="B40" s="184"/>
      <c r="C40" s="184"/>
      <c r="D40" s="184"/>
      <c r="E40" s="4"/>
      <c r="F40" s="5">
        <v>0</v>
      </c>
      <c r="G40" s="6">
        <v>0</v>
      </c>
      <c r="H40" s="8">
        <v>0</v>
      </c>
      <c r="I40" s="25">
        <f t="shared" si="0"/>
        <v>0</v>
      </c>
    </row>
    <row r="41" spans="1:9" ht="12.75">
      <c r="A41" s="18">
        <f t="shared" si="1"/>
        <v>37</v>
      </c>
      <c r="B41" s="184"/>
      <c r="C41" s="184"/>
      <c r="D41" s="184"/>
      <c r="E41" s="4"/>
      <c r="F41" s="5">
        <v>0</v>
      </c>
      <c r="G41" s="6">
        <v>0</v>
      </c>
      <c r="H41" s="8">
        <v>0</v>
      </c>
      <c r="I41" s="25">
        <f t="shared" si="0"/>
        <v>0</v>
      </c>
    </row>
    <row r="42" spans="1:9" ht="12.75">
      <c r="A42" s="18">
        <f t="shared" si="1"/>
        <v>38</v>
      </c>
      <c r="B42" s="184"/>
      <c r="C42" s="184"/>
      <c r="D42" s="184"/>
      <c r="E42" s="4"/>
      <c r="F42" s="5">
        <v>0</v>
      </c>
      <c r="G42" s="6">
        <v>0</v>
      </c>
      <c r="H42" s="8">
        <v>0</v>
      </c>
      <c r="I42" s="25">
        <f t="shared" si="0"/>
        <v>0</v>
      </c>
    </row>
    <row r="43" spans="1:9" ht="12.75">
      <c r="A43" s="18">
        <f t="shared" si="1"/>
        <v>39</v>
      </c>
      <c r="B43" s="184"/>
      <c r="C43" s="184"/>
      <c r="D43" s="184"/>
      <c r="E43" s="4"/>
      <c r="F43" s="5">
        <v>0</v>
      </c>
      <c r="G43" s="6">
        <v>0</v>
      </c>
      <c r="H43" s="8">
        <v>0</v>
      </c>
      <c r="I43" s="25">
        <f t="shared" si="0"/>
        <v>0</v>
      </c>
    </row>
    <row r="44" spans="1:9" ht="12.75">
      <c r="A44" s="18">
        <f t="shared" si="1"/>
        <v>40</v>
      </c>
      <c r="B44" s="184"/>
      <c r="C44" s="184"/>
      <c r="D44" s="184"/>
      <c r="E44" s="4"/>
      <c r="F44" s="5">
        <v>0</v>
      </c>
      <c r="G44" s="6">
        <v>0</v>
      </c>
      <c r="H44" s="8">
        <v>0</v>
      </c>
      <c r="I44" s="25">
        <f t="shared" si="0"/>
        <v>0</v>
      </c>
    </row>
    <row r="45" spans="1:9" ht="12.75">
      <c r="A45" s="18">
        <f t="shared" si="1"/>
        <v>41</v>
      </c>
      <c r="B45" s="184"/>
      <c r="C45" s="184"/>
      <c r="D45" s="184"/>
      <c r="E45" s="4"/>
      <c r="F45" s="5">
        <v>0</v>
      </c>
      <c r="G45" s="6">
        <v>0</v>
      </c>
      <c r="H45" s="8">
        <v>0</v>
      </c>
      <c r="I45" s="25">
        <f t="shared" si="0"/>
        <v>0</v>
      </c>
    </row>
    <row r="46" spans="1:9" ht="12.75">
      <c r="A46" s="18">
        <f t="shared" si="1"/>
        <v>42</v>
      </c>
      <c r="B46" s="184"/>
      <c r="C46" s="184"/>
      <c r="D46" s="184"/>
      <c r="E46" s="4"/>
      <c r="F46" s="5">
        <v>0</v>
      </c>
      <c r="G46" s="6">
        <v>0</v>
      </c>
      <c r="H46" s="8">
        <v>0</v>
      </c>
      <c r="I46" s="25">
        <f t="shared" si="0"/>
        <v>0</v>
      </c>
    </row>
    <row r="47" spans="1:9" ht="12.75">
      <c r="A47" s="18">
        <f t="shared" si="1"/>
        <v>43</v>
      </c>
      <c r="B47" s="184"/>
      <c r="C47" s="184"/>
      <c r="D47" s="184"/>
      <c r="E47" s="4"/>
      <c r="F47" s="5">
        <v>0</v>
      </c>
      <c r="G47" s="6">
        <v>0</v>
      </c>
      <c r="H47" s="8">
        <v>0</v>
      </c>
      <c r="I47" s="25">
        <f t="shared" si="0"/>
        <v>0</v>
      </c>
    </row>
    <row r="48" spans="1:9" ht="13.5" thickBot="1">
      <c r="A48" s="20">
        <f t="shared" si="1"/>
        <v>44</v>
      </c>
      <c r="B48" s="185"/>
      <c r="C48" s="185"/>
      <c r="D48" s="185"/>
      <c r="E48" s="7"/>
      <c r="F48" s="5">
        <v>0</v>
      </c>
      <c r="G48" s="6">
        <v>0</v>
      </c>
      <c r="H48" s="9">
        <v>0</v>
      </c>
      <c r="I48" s="26">
        <f t="shared" si="0"/>
        <v>0</v>
      </c>
    </row>
    <row r="49" spans="1:9" ht="14.25" thickBot="1" thickTop="1">
      <c r="A49" s="186" t="s">
        <v>27</v>
      </c>
      <c r="B49" s="187"/>
      <c r="C49" s="187"/>
      <c r="D49" s="187"/>
      <c r="E49" s="187"/>
      <c r="F49" s="187"/>
      <c r="G49" s="187"/>
      <c r="H49" s="188"/>
      <c r="I49" s="27">
        <f>SUM(I5:I48)</f>
        <v>0</v>
      </c>
    </row>
    <row r="50" ht="13.5" thickTop="1"/>
  </sheetData>
  <sheetProtection sheet="1" objects="1" scenarios="1" selectLockedCells="1"/>
  <mergeCells count="53">
    <mergeCell ref="B47:D47"/>
    <mergeCell ref="B48:D48"/>
    <mergeCell ref="A49:H49"/>
    <mergeCell ref="A3:A4"/>
    <mergeCell ref="B3:D4"/>
    <mergeCell ref="E3:E4"/>
    <mergeCell ref="F3:F4"/>
    <mergeCell ref="G3:G4"/>
    <mergeCell ref="B5:D5"/>
    <mergeCell ref="B43:D43"/>
    <mergeCell ref="B44:D44"/>
    <mergeCell ref="B45:D45"/>
    <mergeCell ref="B46:D46"/>
    <mergeCell ref="B39:D39"/>
    <mergeCell ref="B40:D40"/>
    <mergeCell ref="B41:D41"/>
    <mergeCell ref="B42:D42"/>
    <mergeCell ref="B35:D35"/>
    <mergeCell ref="B36:D36"/>
    <mergeCell ref="B37:D37"/>
    <mergeCell ref="B38:D38"/>
    <mergeCell ref="B31:D31"/>
    <mergeCell ref="B32:D32"/>
    <mergeCell ref="B33:D33"/>
    <mergeCell ref="B34:D34"/>
    <mergeCell ref="B27:D27"/>
    <mergeCell ref="B28:D28"/>
    <mergeCell ref="B29:D29"/>
    <mergeCell ref="B30:D30"/>
    <mergeCell ref="B23:D23"/>
    <mergeCell ref="B24:D24"/>
    <mergeCell ref="B25:D25"/>
    <mergeCell ref="B26:D26"/>
    <mergeCell ref="B19:D19"/>
    <mergeCell ref="B20:D20"/>
    <mergeCell ref="B21:D21"/>
    <mergeCell ref="B22:D22"/>
    <mergeCell ref="B15:D15"/>
    <mergeCell ref="B16:D16"/>
    <mergeCell ref="B17:D17"/>
    <mergeCell ref="B18:D18"/>
    <mergeCell ref="B11:D11"/>
    <mergeCell ref="B12:D12"/>
    <mergeCell ref="B13:D13"/>
    <mergeCell ref="B14:D14"/>
    <mergeCell ref="B7:D7"/>
    <mergeCell ref="B8:D8"/>
    <mergeCell ref="B9:D9"/>
    <mergeCell ref="B10:D10"/>
    <mergeCell ref="H3:H4"/>
    <mergeCell ref="I3:I4"/>
    <mergeCell ref="B6:D6"/>
    <mergeCell ref="A1:I2"/>
  </mergeCells>
  <printOptions/>
  <pageMargins left="0.75" right="0.75" top="1" bottom="1" header="0.5" footer="0.5"/>
  <pageSetup fitToHeight="1" fitToWidth="1" horizontalDpi="600" verticalDpi="600" orientation="portrait" scale="92" r:id="rId1"/>
  <headerFooter alignWithMargins="0">
    <oddFooter>&amp;L
&amp;D&amp;COFF-SITE IMPROVEMENT BOND ESTIMATE TABULATION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49"/>
  <sheetViews>
    <sheetView workbookViewId="0" topLeftCell="A1">
      <selection activeCell="J5" sqref="J5"/>
    </sheetView>
  </sheetViews>
  <sheetFormatPr defaultColWidth="9.140625" defaultRowHeight="12.75"/>
  <cols>
    <col min="1" max="1" width="4.8515625" style="15" customWidth="1"/>
    <col min="2" max="3" width="9.140625" style="15" customWidth="1"/>
    <col min="4" max="4" width="7.421875" style="15" customWidth="1"/>
    <col min="5" max="5" width="3.8515625" style="15" customWidth="1"/>
    <col min="6" max="6" width="13.57421875" style="15" customWidth="1"/>
    <col min="7" max="7" width="12.7109375" style="15" customWidth="1"/>
    <col min="8" max="8" width="15.28125" style="15" customWidth="1"/>
    <col min="9" max="9" width="18.140625" style="15" customWidth="1"/>
  </cols>
  <sheetData>
    <row r="1" spans="1:9" ht="13.5" thickTop="1">
      <c r="A1" s="178" t="s">
        <v>29</v>
      </c>
      <c r="B1" s="179"/>
      <c r="C1" s="179"/>
      <c r="D1" s="179"/>
      <c r="E1" s="179"/>
      <c r="F1" s="179"/>
      <c r="G1" s="179"/>
      <c r="H1" s="179"/>
      <c r="I1" s="180"/>
    </row>
    <row r="2" spans="1:10" ht="13.5" thickBot="1">
      <c r="A2" s="181"/>
      <c r="B2" s="182"/>
      <c r="C2" s="182"/>
      <c r="D2" s="182"/>
      <c r="E2" s="182"/>
      <c r="F2" s="182"/>
      <c r="G2" s="182"/>
      <c r="H2" s="182"/>
      <c r="I2" s="183"/>
      <c r="J2" s="2"/>
    </row>
    <row r="3" spans="1:9" s="1" customFormat="1" ht="12.75" customHeight="1" thickTop="1">
      <c r="A3" s="173" t="s">
        <v>22</v>
      </c>
      <c r="B3" s="189" t="s">
        <v>23</v>
      </c>
      <c r="C3" s="190"/>
      <c r="D3" s="191"/>
      <c r="E3" s="195" t="s">
        <v>24</v>
      </c>
      <c r="F3" s="197" t="s">
        <v>244</v>
      </c>
      <c r="G3" s="197" t="s">
        <v>245</v>
      </c>
      <c r="H3" s="173" t="s">
        <v>25</v>
      </c>
      <c r="I3" s="175" t="s">
        <v>26</v>
      </c>
    </row>
    <row r="4" spans="1:9" s="1" customFormat="1" ht="12.75" customHeight="1" thickBot="1">
      <c r="A4" s="174"/>
      <c r="B4" s="192"/>
      <c r="C4" s="193"/>
      <c r="D4" s="194"/>
      <c r="E4" s="196"/>
      <c r="F4" s="198"/>
      <c r="G4" s="198"/>
      <c r="H4" s="174"/>
      <c r="I4" s="176"/>
    </row>
    <row r="5" spans="1:9" ht="15" thickTop="1">
      <c r="A5" s="16">
        <v>1</v>
      </c>
      <c r="B5" s="199" t="s">
        <v>88</v>
      </c>
      <c r="C5" s="200"/>
      <c r="D5" s="201"/>
      <c r="E5" s="17" t="s">
        <v>54</v>
      </c>
      <c r="F5" s="21">
        <v>0</v>
      </c>
      <c r="G5" s="5">
        <v>0</v>
      </c>
      <c r="H5" s="22">
        <v>12</v>
      </c>
      <c r="I5" s="23">
        <f aca="true" t="shared" si="0" ref="I5:I48">(F5*H5)+(G5*H5)</f>
        <v>0</v>
      </c>
    </row>
    <row r="6" spans="1:9" ht="14.25">
      <c r="A6" s="18">
        <f aca="true" t="shared" si="1" ref="A6:A48">A5+1</f>
        <v>2</v>
      </c>
      <c r="B6" s="177" t="s">
        <v>89</v>
      </c>
      <c r="C6" s="177"/>
      <c r="D6" s="177"/>
      <c r="E6" s="19" t="s">
        <v>54</v>
      </c>
      <c r="F6" s="6">
        <v>0</v>
      </c>
      <c r="G6" s="5">
        <v>0</v>
      </c>
      <c r="H6" s="24">
        <v>18</v>
      </c>
      <c r="I6" s="25">
        <f t="shared" si="0"/>
        <v>0</v>
      </c>
    </row>
    <row r="7" spans="1:9" ht="14.25">
      <c r="A7" s="18">
        <f t="shared" si="1"/>
        <v>3</v>
      </c>
      <c r="B7" s="177" t="s">
        <v>90</v>
      </c>
      <c r="C7" s="177"/>
      <c r="D7" s="177"/>
      <c r="E7" s="19" t="s">
        <v>54</v>
      </c>
      <c r="F7" s="6">
        <v>0</v>
      </c>
      <c r="G7" s="5">
        <v>0</v>
      </c>
      <c r="H7" s="24">
        <v>43.5</v>
      </c>
      <c r="I7" s="25">
        <f t="shared" si="0"/>
        <v>0</v>
      </c>
    </row>
    <row r="8" spans="1:9" ht="14.25">
      <c r="A8" s="18">
        <f t="shared" si="1"/>
        <v>4</v>
      </c>
      <c r="B8" s="177" t="s">
        <v>91</v>
      </c>
      <c r="C8" s="177"/>
      <c r="D8" s="177"/>
      <c r="E8" s="19" t="s">
        <v>54</v>
      </c>
      <c r="F8" s="6">
        <v>0</v>
      </c>
      <c r="G8" s="5">
        <v>0</v>
      </c>
      <c r="H8" s="24">
        <v>65.25</v>
      </c>
      <c r="I8" s="25">
        <f t="shared" si="0"/>
        <v>0</v>
      </c>
    </row>
    <row r="9" spans="1:9" ht="14.25">
      <c r="A9" s="18">
        <f t="shared" si="1"/>
        <v>5</v>
      </c>
      <c r="B9" s="177" t="s">
        <v>92</v>
      </c>
      <c r="C9" s="177"/>
      <c r="D9" s="177"/>
      <c r="E9" s="19" t="s">
        <v>54</v>
      </c>
      <c r="F9" s="6">
        <v>0</v>
      </c>
      <c r="G9" s="5">
        <v>0</v>
      </c>
      <c r="H9" s="24">
        <v>87</v>
      </c>
      <c r="I9" s="25">
        <f t="shared" si="0"/>
        <v>0</v>
      </c>
    </row>
    <row r="10" spans="1:9" ht="14.25">
      <c r="A10" s="18">
        <f t="shared" si="1"/>
        <v>6</v>
      </c>
      <c r="B10" s="177" t="s">
        <v>93</v>
      </c>
      <c r="C10" s="177"/>
      <c r="D10" s="177"/>
      <c r="E10" s="19" t="s">
        <v>54</v>
      </c>
      <c r="F10" s="6">
        <v>0</v>
      </c>
      <c r="G10" s="5">
        <v>0</v>
      </c>
      <c r="H10" s="24">
        <v>108.75</v>
      </c>
      <c r="I10" s="25">
        <f t="shared" si="0"/>
        <v>0</v>
      </c>
    </row>
    <row r="11" spans="1:9" ht="14.25">
      <c r="A11" s="18">
        <f t="shared" si="1"/>
        <v>7</v>
      </c>
      <c r="B11" s="177" t="s">
        <v>94</v>
      </c>
      <c r="C11" s="177"/>
      <c r="D11" s="177"/>
      <c r="E11" s="19" t="s">
        <v>54</v>
      </c>
      <c r="F11" s="6">
        <v>0</v>
      </c>
      <c r="G11" s="5">
        <v>0</v>
      </c>
      <c r="H11" s="24">
        <v>130.5</v>
      </c>
      <c r="I11" s="25">
        <f t="shared" si="0"/>
        <v>0</v>
      </c>
    </row>
    <row r="12" spans="1:9" ht="14.25">
      <c r="A12" s="18">
        <f t="shared" si="1"/>
        <v>8</v>
      </c>
      <c r="B12" s="177" t="s">
        <v>95</v>
      </c>
      <c r="C12" s="177"/>
      <c r="D12" s="177"/>
      <c r="E12" s="19" t="s">
        <v>54</v>
      </c>
      <c r="F12" s="6">
        <v>0</v>
      </c>
      <c r="G12" s="5">
        <v>0</v>
      </c>
      <c r="H12" s="24">
        <v>152.25</v>
      </c>
      <c r="I12" s="25">
        <f t="shared" si="0"/>
        <v>0</v>
      </c>
    </row>
    <row r="13" spans="1:9" ht="14.25">
      <c r="A13" s="18">
        <f t="shared" si="1"/>
        <v>9</v>
      </c>
      <c r="B13" s="177" t="s">
        <v>96</v>
      </c>
      <c r="C13" s="177"/>
      <c r="D13" s="177"/>
      <c r="E13" s="19" t="s">
        <v>54</v>
      </c>
      <c r="F13" s="6">
        <v>0</v>
      </c>
      <c r="G13" s="5">
        <v>0</v>
      </c>
      <c r="H13" s="24">
        <v>174</v>
      </c>
      <c r="I13" s="25">
        <f t="shared" si="0"/>
        <v>0</v>
      </c>
    </row>
    <row r="14" spans="1:9" ht="14.25">
      <c r="A14" s="18">
        <f t="shared" si="1"/>
        <v>10</v>
      </c>
      <c r="B14" s="177" t="s">
        <v>97</v>
      </c>
      <c r="C14" s="177"/>
      <c r="D14" s="177"/>
      <c r="E14" s="19" t="s">
        <v>54</v>
      </c>
      <c r="F14" s="6">
        <v>0</v>
      </c>
      <c r="G14" s="5">
        <v>0</v>
      </c>
      <c r="H14" s="24">
        <v>195.75</v>
      </c>
      <c r="I14" s="25">
        <f t="shared" si="0"/>
        <v>0</v>
      </c>
    </row>
    <row r="15" spans="1:9" ht="14.25">
      <c r="A15" s="18">
        <f t="shared" si="1"/>
        <v>11</v>
      </c>
      <c r="B15" s="177" t="s">
        <v>98</v>
      </c>
      <c r="C15" s="177"/>
      <c r="D15" s="177"/>
      <c r="E15" s="19" t="s">
        <v>54</v>
      </c>
      <c r="F15" s="6">
        <v>0</v>
      </c>
      <c r="G15" s="5">
        <v>0</v>
      </c>
      <c r="H15" s="24">
        <v>217.5</v>
      </c>
      <c r="I15" s="25">
        <f t="shared" si="0"/>
        <v>0</v>
      </c>
    </row>
    <row r="16" spans="1:9" ht="14.25">
      <c r="A16" s="18">
        <f t="shared" si="1"/>
        <v>12</v>
      </c>
      <c r="B16" s="177" t="s">
        <v>99</v>
      </c>
      <c r="C16" s="177"/>
      <c r="D16" s="177"/>
      <c r="E16" s="19" t="s">
        <v>54</v>
      </c>
      <c r="F16" s="6">
        <v>0</v>
      </c>
      <c r="G16" s="5">
        <v>0</v>
      </c>
      <c r="H16" s="24">
        <v>261</v>
      </c>
      <c r="I16" s="25">
        <f t="shared" si="0"/>
        <v>0</v>
      </c>
    </row>
    <row r="17" spans="1:9" ht="14.25">
      <c r="A17" s="18">
        <f t="shared" si="1"/>
        <v>13</v>
      </c>
      <c r="B17" s="177" t="s">
        <v>100</v>
      </c>
      <c r="C17" s="177"/>
      <c r="D17" s="177"/>
      <c r="E17" s="19" t="s">
        <v>54</v>
      </c>
      <c r="F17" s="6">
        <v>0</v>
      </c>
      <c r="G17" s="5">
        <v>0</v>
      </c>
      <c r="H17" s="24">
        <v>326.25</v>
      </c>
      <c r="I17" s="25">
        <f t="shared" si="0"/>
        <v>0</v>
      </c>
    </row>
    <row r="18" spans="1:9" ht="14.25">
      <c r="A18" s="18">
        <f t="shared" si="1"/>
        <v>14</v>
      </c>
      <c r="B18" s="177" t="s">
        <v>101</v>
      </c>
      <c r="C18" s="177"/>
      <c r="D18" s="177"/>
      <c r="E18" s="19" t="s">
        <v>54</v>
      </c>
      <c r="F18" s="5">
        <v>0</v>
      </c>
      <c r="G18" s="5">
        <v>0</v>
      </c>
      <c r="H18" s="24">
        <v>391.5</v>
      </c>
      <c r="I18" s="25">
        <f t="shared" si="0"/>
        <v>0</v>
      </c>
    </row>
    <row r="19" spans="1:9" ht="14.25">
      <c r="A19" s="18">
        <f t="shared" si="1"/>
        <v>15</v>
      </c>
      <c r="B19" s="177" t="s">
        <v>102</v>
      </c>
      <c r="C19" s="177"/>
      <c r="D19" s="177"/>
      <c r="E19" s="19" t="s">
        <v>54</v>
      </c>
      <c r="F19" s="5">
        <v>0</v>
      </c>
      <c r="G19" s="5">
        <v>0</v>
      </c>
      <c r="H19" s="24">
        <v>625</v>
      </c>
      <c r="I19" s="25">
        <f t="shared" si="0"/>
        <v>0</v>
      </c>
    </row>
    <row r="20" spans="1:9" ht="14.25">
      <c r="A20" s="18">
        <f t="shared" si="1"/>
        <v>16</v>
      </c>
      <c r="B20" s="177" t="s">
        <v>103</v>
      </c>
      <c r="C20" s="177"/>
      <c r="D20" s="177"/>
      <c r="E20" s="19" t="s">
        <v>54</v>
      </c>
      <c r="F20" s="5">
        <v>0</v>
      </c>
      <c r="G20" s="5">
        <v>0</v>
      </c>
      <c r="H20" s="24">
        <v>45</v>
      </c>
      <c r="I20" s="25">
        <f t="shared" si="0"/>
        <v>0</v>
      </c>
    </row>
    <row r="21" spans="1:9" ht="14.25">
      <c r="A21" s="18">
        <f t="shared" si="1"/>
        <v>17</v>
      </c>
      <c r="B21" s="177" t="s">
        <v>104</v>
      </c>
      <c r="C21" s="177"/>
      <c r="D21" s="177"/>
      <c r="E21" s="19" t="s">
        <v>54</v>
      </c>
      <c r="F21" s="5">
        <v>0</v>
      </c>
      <c r="G21" s="5">
        <v>0</v>
      </c>
      <c r="H21" s="24">
        <v>67.5</v>
      </c>
      <c r="I21" s="25">
        <f t="shared" si="0"/>
        <v>0</v>
      </c>
    </row>
    <row r="22" spans="1:9" ht="14.25">
      <c r="A22" s="18">
        <f t="shared" si="1"/>
        <v>18</v>
      </c>
      <c r="B22" s="177" t="s">
        <v>105</v>
      </c>
      <c r="C22" s="177"/>
      <c r="D22" s="177"/>
      <c r="E22" s="19" t="s">
        <v>54</v>
      </c>
      <c r="F22" s="5">
        <v>0</v>
      </c>
      <c r="G22" s="5">
        <v>0</v>
      </c>
      <c r="H22" s="24">
        <v>90</v>
      </c>
      <c r="I22" s="25">
        <f t="shared" si="0"/>
        <v>0</v>
      </c>
    </row>
    <row r="23" spans="1:9" ht="14.25">
      <c r="A23" s="18">
        <f t="shared" si="1"/>
        <v>19</v>
      </c>
      <c r="B23" s="177" t="s">
        <v>106</v>
      </c>
      <c r="C23" s="177"/>
      <c r="D23" s="177"/>
      <c r="E23" s="19" t="s">
        <v>54</v>
      </c>
      <c r="F23" s="5">
        <v>0</v>
      </c>
      <c r="G23" s="5">
        <v>0</v>
      </c>
      <c r="H23" s="24">
        <v>112.5</v>
      </c>
      <c r="I23" s="25">
        <f t="shared" si="0"/>
        <v>0</v>
      </c>
    </row>
    <row r="24" spans="1:9" ht="14.25">
      <c r="A24" s="18">
        <f t="shared" si="1"/>
        <v>20</v>
      </c>
      <c r="B24" s="177" t="s">
        <v>107</v>
      </c>
      <c r="C24" s="177"/>
      <c r="D24" s="177"/>
      <c r="E24" s="19" t="s">
        <v>54</v>
      </c>
      <c r="F24" s="5">
        <v>0</v>
      </c>
      <c r="G24" s="5">
        <v>0</v>
      </c>
      <c r="H24" s="24">
        <v>135</v>
      </c>
      <c r="I24" s="25">
        <f t="shared" si="0"/>
        <v>0</v>
      </c>
    </row>
    <row r="25" spans="1:9" ht="14.25">
      <c r="A25" s="18">
        <f t="shared" si="1"/>
        <v>21</v>
      </c>
      <c r="B25" s="177" t="s">
        <v>108</v>
      </c>
      <c r="C25" s="177"/>
      <c r="D25" s="177"/>
      <c r="E25" s="19" t="s">
        <v>54</v>
      </c>
      <c r="F25" s="5">
        <v>0</v>
      </c>
      <c r="G25" s="5">
        <v>0</v>
      </c>
      <c r="H25" s="24">
        <v>157.5</v>
      </c>
      <c r="I25" s="25">
        <f t="shared" si="0"/>
        <v>0</v>
      </c>
    </row>
    <row r="26" spans="1:9" ht="14.25">
      <c r="A26" s="18">
        <f t="shared" si="1"/>
        <v>22</v>
      </c>
      <c r="B26" s="177" t="s">
        <v>109</v>
      </c>
      <c r="C26" s="177"/>
      <c r="D26" s="177"/>
      <c r="E26" s="19" t="s">
        <v>54</v>
      </c>
      <c r="F26" s="5">
        <v>0</v>
      </c>
      <c r="G26" s="5">
        <v>0</v>
      </c>
      <c r="H26" s="24">
        <v>180</v>
      </c>
      <c r="I26" s="25">
        <f t="shared" si="0"/>
        <v>0</v>
      </c>
    </row>
    <row r="27" spans="1:9" ht="14.25">
      <c r="A27" s="18">
        <f t="shared" si="1"/>
        <v>23</v>
      </c>
      <c r="B27" s="177" t="s">
        <v>110</v>
      </c>
      <c r="C27" s="177"/>
      <c r="D27" s="177"/>
      <c r="E27" s="19" t="s">
        <v>54</v>
      </c>
      <c r="F27" s="5">
        <v>0</v>
      </c>
      <c r="G27" s="5">
        <v>0</v>
      </c>
      <c r="H27" s="24">
        <v>202.5</v>
      </c>
      <c r="I27" s="25">
        <f t="shared" si="0"/>
        <v>0</v>
      </c>
    </row>
    <row r="28" spans="1:9" ht="14.25">
      <c r="A28" s="18">
        <f t="shared" si="1"/>
        <v>24</v>
      </c>
      <c r="B28" s="177" t="s">
        <v>111</v>
      </c>
      <c r="C28" s="177"/>
      <c r="D28" s="177"/>
      <c r="E28" s="19" t="s">
        <v>54</v>
      </c>
      <c r="F28" s="5">
        <v>0</v>
      </c>
      <c r="G28" s="5">
        <v>0</v>
      </c>
      <c r="H28" s="24">
        <v>225</v>
      </c>
      <c r="I28" s="25">
        <f t="shared" si="0"/>
        <v>0</v>
      </c>
    </row>
    <row r="29" spans="1:9" ht="14.25">
      <c r="A29" s="18">
        <f t="shared" si="1"/>
        <v>25</v>
      </c>
      <c r="B29" s="177" t="s">
        <v>112</v>
      </c>
      <c r="C29" s="177"/>
      <c r="D29" s="177"/>
      <c r="E29" s="19" t="s">
        <v>54</v>
      </c>
      <c r="F29" s="5">
        <v>0</v>
      </c>
      <c r="G29" s="5">
        <v>0</v>
      </c>
      <c r="H29" s="24">
        <v>270</v>
      </c>
      <c r="I29" s="25">
        <f t="shared" si="0"/>
        <v>0</v>
      </c>
    </row>
    <row r="30" spans="1:9" ht="14.25">
      <c r="A30" s="18">
        <f t="shared" si="1"/>
        <v>26</v>
      </c>
      <c r="B30" s="177" t="s">
        <v>114</v>
      </c>
      <c r="C30" s="177"/>
      <c r="D30" s="177"/>
      <c r="E30" s="19" t="s">
        <v>54</v>
      </c>
      <c r="F30" s="5">
        <v>0</v>
      </c>
      <c r="G30" s="5">
        <v>0</v>
      </c>
      <c r="H30" s="24">
        <v>337.5</v>
      </c>
      <c r="I30" s="25">
        <f t="shared" si="0"/>
        <v>0</v>
      </c>
    </row>
    <row r="31" spans="1:9" ht="14.25">
      <c r="A31" s="18">
        <f t="shared" si="1"/>
        <v>27</v>
      </c>
      <c r="B31" s="177" t="s">
        <v>113</v>
      </c>
      <c r="C31" s="177"/>
      <c r="D31" s="177"/>
      <c r="E31" s="19" t="s">
        <v>54</v>
      </c>
      <c r="F31" s="5">
        <v>0</v>
      </c>
      <c r="G31" s="6">
        <v>0</v>
      </c>
      <c r="H31" s="24">
        <v>405</v>
      </c>
      <c r="I31" s="25">
        <f t="shared" si="0"/>
        <v>0</v>
      </c>
    </row>
    <row r="32" spans="1:9" ht="14.25">
      <c r="A32" s="18">
        <f t="shared" si="1"/>
        <v>28</v>
      </c>
      <c r="B32" s="177" t="s">
        <v>115</v>
      </c>
      <c r="C32" s="177"/>
      <c r="D32" s="177"/>
      <c r="E32" s="19" t="s">
        <v>54</v>
      </c>
      <c r="F32" s="5">
        <v>0</v>
      </c>
      <c r="G32" s="6">
        <v>0</v>
      </c>
      <c r="H32" s="24">
        <v>65</v>
      </c>
      <c r="I32" s="25">
        <f t="shared" si="0"/>
        <v>0</v>
      </c>
    </row>
    <row r="33" spans="1:9" ht="14.25">
      <c r="A33" s="18">
        <f t="shared" si="1"/>
        <v>29</v>
      </c>
      <c r="B33" s="177" t="s">
        <v>116</v>
      </c>
      <c r="C33" s="177"/>
      <c r="D33" s="177"/>
      <c r="E33" s="19" t="s">
        <v>52</v>
      </c>
      <c r="F33" s="5">
        <v>0</v>
      </c>
      <c r="G33" s="6">
        <v>0</v>
      </c>
      <c r="H33" s="24">
        <v>3250</v>
      </c>
      <c r="I33" s="25">
        <f t="shared" si="0"/>
        <v>0</v>
      </c>
    </row>
    <row r="34" spans="1:9" ht="14.25">
      <c r="A34" s="18">
        <f t="shared" si="1"/>
        <v>30</v>
      </c>
      <c r="B34" s="177" t="s">
        <v>117</v>
      </c>
      <c r="C34" s="177"/>
      <c r="D34" s="177"/>
      <c r="E34" s="19" t="s">
        <v>52</v>
      </c>
      <c r="F34" s="5">
        <v>0</v>
      </c>
      <c r="G34" s="6">
        <v>0</v>
      </c>
      <c r="H34" s="24">
        <v>2700</v>
      </c>
      <c r="I34" s="25">
        <f t="shared" si="0"/>
        <v>0</v>
      </c>
    </row>
    <row r="35" spans="1:9" ht="12.75">
      <c r="A35" s="18">
        <f t="shared" si="1"/>
        <v>31</v>
      </c>
      <c r="B35" s="184"/>
      <c r="C35" s="184"/>
      <c r="D35" s="184"/>
      <c r="E35" s="4"/>
      <c r="F35" s="5">
        <v>0</v>
      </c>
      <c r="G35" s="6">
        <v>0</v>
      </c>
      <c r="H35" s="8">
        <v>0</v>
      </c>
      <c r="I35" s="25">
        <f t="shared" si="0"/>
        <v>0</v>
      </c>
    </row>
    <row r="36" spans="1:9" ht="12.75">
      <c r="A36" s="18">
        <f t="shared" si="1"/>
        <v>32</v>
      </c>
      <c r="B36" s="184"/>
      <c r="C36" s="184"/>
      <c r="D36" s="184"/>
      <c r="E36" s="4"/>
      <c r="F36" s="5">
        <v>0</v>
      </c>
      <c r="G36" s="6">
        <v>0</v>
      </c>
      <c r="H36" s="8">
        <v>0</v>
      </c>
      <c r="I36" s="25">
        <f t="shared" si="0"/>
        <v>0</v>
      </c>
    </row>
    <row r="37" spans="1:9" ht="12.75">
      <c r="A37" s="18">
        <f t="shared" si="1"/>
        <v>33</v>
      </c>
      <c r="B37" s="184"/>
      <c r="C37" s="184"/>
      <c r="D37" s="184"/>
      <c r="E37" s="4"/>
      <c r="F37" s="5">
        <v>0</v>
      </c>
      <c r="G37" s="6">
        <v>0</v>
      </c>
      <c r="H37" s="8">
        <v>0</v>
      </c>
      <c r="I37" s="25">
        <f t="shared" si="0"/>
        <v>0</v>
      </c>
    </row>
    <row r="38" spans="1:9" ht="12.75">
      <c r="A38" s="18">
        <f t="shared" si="1"/>
        <v>34</v>
      </c>
      <c r="B38" s="184"/>
      <c r="C38" s="184"/>
      <c r="D38" s="184"/>
      <c r="E38" s="4"/>
      <c r="F38" s="5">
        <v>0</v>
      </c>
      <c r="G38" s="6">
        <v>0</v>
      </c>
      <c r="H38" s="8">
        <v>0</v>
      </c>
      <c r="I38" s="25">
        <f t="shared" si="0"/>
        <v>0</v>
      </c>
    </row>
    <row r="39" spans="1:9" ht="12.75">
      <c r="A39" s="18">
        <f t="shared" si="1"/>
        <v>35</v>
      </c>
      <c r="B39" s="184"/>
      <c r="C39" s="184"/>
      <c r="D39" s="184"/>
      <c r="E39" s="4"/>
      <c r="F39" s="5">
        <v>0</v>
      </c>
      <c r="G39" s="6">
        <v>0</v>
      </c>
      <c r="H39" s="8">
        <v>0</v>
      </c>
      <c r="I39" s="25">
        <f t="shared" si="0"/>
        <v>0</v>
      </c>
    </row>
    <row r="40" spans="1:9" ht="12.75">
      <c r="A40" s="18">
        <f t="shared" si="1"/>
        <v>36</v>
      </c>
      <c r="B40" s="184"/>
      <c r="C40" s="184"/>
      <c r="D40" s="184"/>
      <c r="E40" s="4"/>
      <c r="F40" s="5">
        <v>0</v>
      </c>
      <c r="G40" s="6">
        <v>0</v>
      </c>
      <c r="H40" s="8">
        <v>0</v>
      </c>
      <c r="I40" s="25">
        <f t="shared" si="0"/>
        <v>0</v>
      </c>
    </row>
    <row r="41" spans="1:9" ht="12.75">
      <c r="A41" s="18">
        <f t="shared" si="1"/>
        <v>37</v>
      </c>
      <c r="B41" s="184"/>
      <c r="C41" s="184"/>
      <c r="D41" s="184"/>
      <c r="E41" s="4"/>
      <c r="F41" s="5">
        <v>0</v>
      </c>
      <c r="G41" s="6">
        <v>0</v>
      </c>
      <c r="H41" s="8">
        <v>0</v>
      </c>
      <c r="I41" s="25">
        <f t="shared" si="0"/>
        <v>0</v>
      </c>
    </row>
    <row r="42" spans="1:9" ht="12.75">
      <c r="A42" s="18">
        <f t="shared" si="1"/>
        <v>38</v>
      </c>
      <c r="B42" s="184"/>
      <c r="C42" s="184"/>
      <c r="D42" s="184"/>
      <c r="E42" s="4"/>
      <c r="F42" s="5">
        <v>0</v>
      </c>
      <c r="G42" s="6">
        <v>0</v>
      </c>
      <c r="H42" s="8">
        <v>0</v>
      </c>
      <c r="I42" s="25">
        <f t="shared" si="0"/>
        <v>0</v>
      </c>
    </row>
    <row r="43" spans="1:9" ht="12.75">
      <c r="A43" s="18">
        <f t="shared" si="1"/>
        <v>39</v>
      </c>
      <c r="B43" s="184"/>
      <c r="C43" s="184"/>
      <c r="D43" s="184"/>
      <c r="E43" s="4"/>
      <c r="F43" s="5">
        <v>0</v>
      </c>
      <c r="G43" s="6">
        <v>0</v>
      </c>
      <c r="H43" s="8">
        <v>0</v>
      </c>
      <c r="I43" s="25">
        <f t="shared" si="0"/>
        <v>0</v>
      </c>
    </row>
    <row r="44" spans="1:9" ht="12.75">
      <c r="A44" s="18">
        <f t="shared" si="1"/>
        <v>40</v>
      </c>
      <c r="B44" s="184"/>
      <c r="C44" s="184"/>
      <c r="D44" s="184"/>
      <c r="E44" s="4"/>
      <c r="F44" s="5">
        <v>0</v>
      </c>
      <c r="G44" s="6">
        <v>0</v>
      </c>
      <c r="H44" s="8">
        <v>0</v>
      </c>
      <c r="I44" s="25">
        <f t="shared" si="0"/>
        <v>0</v>
      </c>
    </row>
    <row r="45" spans="1:9" ht="12.75">
      <c r="A45" s="18">
        <f t="shared" si="1"/>
        <v>41</v>
      </c>
      <c r="B45" s="184"/>
      <c r="C45" s="184"/>
      <c r="D45" s="184"/>
      <c r="E45" s="4"/>
      <c r="F45" s="5">
        <v>0</v>
      </c>
      <c r="G45" s="6">
        <v>0</v>
      </c>
      <c r="H45" s="8">
        <v>0</v>
      </c>
      <c r="I45" s="25">
        <f t="shared" si="0"/>
        <v>0</v>
      </c>
    </row>
    <row r="46" spans="1:9" ht="12.75">
      <c r="A46" s="18">
        <f t="shared" si="1"/>
        <v>42</v>
      </c>
      <c r="B46" s="184"/>
      <c r="C46" s="184"/>
      <c r="D46" s="184"/>
      <c r="E46" s="4"/>
      <c r="F46" s="5">
        <v>0</v>
      </c>
      <c r="G46" s="6">
        <v>0</v>
      </c>
      <c r="H46" s="8">
        <v>0</v>
      </c>
      <c r="I46" s="25">
        <f t="shared" si="0"/>
        <v>0</v>
      </c>
    </row>
    <row r="47" spans="1:9" ht="12.75">
      <c r="A47" s="18">
        <f t="shared" si="1"/>
        <v>43</v>
      </c>
      <c r="B47" s="184"/>
      <c r="C47" s="184"/>
      <c r="D47" s="184"/>
      <c r="E47" s="4"/>
      <c r="F47" s="5">
        <v>0</v>
      </c>
      <c r="G47" s="6">
        <v>0</v>
      </c>
      <c r="H47" s="8">
        <v>0</v>
      </c>
      <c r="I47" s="25">
        <f t="shared" si="0"/>
        <v>0</v>
      </c>
    </row>
    <row r="48" spans="1:9" ht="13.5" thickBot="1">
      <c r="A48" s="20">
        <f t="shared" si="1"/>
        <v>44</v>
      </c>
      <c r="B48" s="185"/>
      <c r="C48" s="185"/>
      <c r="D48" s="185"/>
      <c r="E48" s="7"/>
      <c r="F48" s="5">
        <v>0</v>
      </c>
      <c r="G48" s="6">
        <v>0</v>
      </c>
      <c r="H48" s="9">
        <v>0</v>
      </c>
      <c r="I48" s="26">
        <f t="shared" si="0"/>
        <v>0</v>
      </c>
    </row>
    <row r="49" spans="1:9" ht="14.25" thickBot="1" thickTop="1">
      <c r="A49" s="186" t="s">
        <v>27</v>
      </c>
      <c r="B49" s="187"/>
      <c r="C49" s="187"/>
      <c r="D49" s="187"/>
      <c r="E49" s="187"/>
      <c r="F49" s="187"/>
      <c r="G49" s="187"/>
      <c r="H49" s="188"/>
      <c r="I49" s="27">
        <f>SUM(I5:I48)</f>
        <v>0</v>
      </c>
    </row>
    <row r="50" ht="13.5" thickTop="1"/>
  </sheetData>
  <sheetProtection sheet="1" objects="1" scenarios="1" selectLockedCells="1"/>
  <mergeCells count="53">
    <mergeCell ref="H3:H4"/>
    <mergeCell ref="I3:I4"/>
    <mergeCell ref="B6:D6"/>
    <mergeCell ref="A1:I2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4:D44"/>
    <mergeCell ref="B45:D45"/>
    <mergeCell ref="B46:D46"/>
    <mergeCell ref="B39:D39"/>
    <mergeCell ref="B40:D40"/>
    <mergeCell ref="B41:D41"/>
    <mergeCell ref="B42:D42"/>
    <mergeCell ref="B47:D47"/>
    <mergeCell ref="B48:D48"/>
    <mergeCell ref="A49:H49"/>
    <mergeCell ref="A3:A4"/>
    <mergeCell ref="B3:D4"/>
    <mergeCell ref="E3:E4"/>
    <mergeCell ref="F3:F4"/>
    <mergeCell ref="G3:G4"/>
    <mergeCell ref="B5:D5"/>
    <mergeCell ref="B43:D43"/>
  </mergeCells>
  <printOptions/>
  <pageMargins left="0.75" right="0.75" top="1" bottom="1" header="0.5" footer="0.5"/>
  <pageSetup fitToHeight="1" fitToWidth="1" horizontalDpi="600" verticalDpi="600" orientation="portrait" scale="96" r:id="rId1"/>
  <headerFooter alignWithMargins="0">
    <oddFooter>&amp;L
&amp;D&amp;COFF-SITE IMPROVEMENT BOND ESTIMATE TABULATION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49"/>
  <sheetViews>
    <sheetView workbookViewId="0" topLeftCell="A1">
      <selection activeCell="J5" sqref="J5"/>
    </sheetView>
  </sheetViews>
  <sheetFormatPr defaultColWidth="9.140625" defaultRowHeight="12.75"/>
  <cols>
    <col min="1" max="1" width="4.8515625" style="15" customWidth="1"/>
    <col min="2" max="3" width="9.140625" style="15" customWidth="1"/>
    <col min="4" max="4" width="20.7109375" style="15" customWidth="1"/>
    <col min="5" max="5" width="3.8515625" style="15" customWidth="1"/>
    <col min="6" max="6" width="13.140625" style="15" customWidth="1"/>
    <col min="7" max="7" width="12.7109375" style="15" customWidth="1"/>
    <col min="8" max="9" width="18.140625" style="15" customWidth="1"/>
  </cols>
  <sheetData>
    <row r="1" spans="1:9" ht="13.5" thickTop="1">
      <c r="A1" s="178" t="s">
        <v>30</v>
      </c>
      <c r="B1" s="179"/>
      <c r="C1" s="179"/>
      <c r="D1" s="179"/>
      <c r="E1" s="179"/>
      <c r="F1" s="179"/>
      <c r="G1" s="179"/>
      <c r="H1" s="179"/>
      <c r="I1" s="180"/>
    </row>
    <row r="2" spans="1:9" ht="13.5" thickBot="1">
      <c r="A2" s="181"/>
      <c r="B2" s="182"/>
      <c r="C2" s="182"/>
      <c r="D2" s="182"/>
      <c r="E2" s="182"/>
      <c r="F2" s="182"/>
      <c r="G2" s="182"/>
      <c r="H2" s="182"/>
      <c r="I2" s="183"/>
    </row>
    <row r="3" spans="1:9" s="1" customFormat="1" ht="12.75" customHeight="1" thickTop="1">
      <c r="A3" s="173" t="s">
        <v>22</v>
      </c>
      <c r="B3" s="189" t="s">
        <v>23</v>
      </c>
      <c r="C3" s="190"/>
      <c r="D3" s="191"/>
      <c r="E3" s="195" t="s">
        <v>24</v>
      </c>
      <c r="F3" s="197" t="s">
        <v>244</v>
      </c>
      <c r="G3" s="197" t="s">
        <v>245</v>
      </c>
      <c r="H3" s="173" t="s">
        <v>25</v>
      </c>
      <c r="I3" s="175" t="s">
        <v>26</v>
      </c>
    </row>
    <row r="4" spans="1:9" s="1" customFormat="1" ht="12.75" customHeight="1" thickBot="1">
      <c r="A4" s="174"/>
      <c r="B4" s="192"/>
      <c r="C4" s="193"/>
      <c r="D4" s="194"/>
      <c r="E4" s="196"/>
      <c r="F4" s="198"/>
      <c r="G4" s="198"/>
      <c r="H4" s="174"/>
      <c r="I4" s="176"/>
    </row>
    <row r="5" spans="1:9" ht="15" thickTop="1">
      <c r="A5" s="16">
        <v>1</v>
      </c>
      <c r="B5" s="199" t="s">
        <v>118</v>
      </c>
      <c r="C5" s="200"/>
      <c r="D5" s="201"/>
      <c r="E5" s="17" t="s">
        <v>52</v>
      </c>
      <c r="F5" s="28">
        <v>0</v>
      </c>
      <c r="G5" s="10">
        <v>0</v>
      </c>
      <c r="H5" s="29">
        <v>3450</v>
      </c>
      <c r="I5" s="23">
        <f aca="true" t="shared" si="0" ref="I5:I48">(F5*H5)+(G5*H5)</f>
        <v>0</v>
      </c>
    </row>
    <row r="6" spans="1:9" ht="14.25">
      <c r="A6" s="18">
        <f aca="true" t="shared" si="1" ref="A6:A48">A5+1</f>
        <v>2</v>
      </c>
      <c r="B6" s="177" t="s">
        <v>119</v>
      </c>
      <c r="C6" s="177"/>
      <c r="D6" s="177"/>
      <c r="E6" s="19" t="s">
        <v>52</v>
      </c>
      <c r="F6" s="11">
        <v>0</v>
      </c>
      <c r="G6" s="10">
        <v>0</v>
      </c>
      <c r="H6" s="30">
        <v>6400</v>
      </c>
      <c r="I6" s="25">
        <f t="shared" si="0"/>
        <v>0</v>
      </c>
    </row>
    <row r="7" spans="1:9" ht="14.25">
      <c r="A7" s="18">
        <f t="shared" si="1"/>
        <v>3</v>
      </c>
      <c r="B7" s="177" t="s">
        <v>120</v>
      </c>
      <c r="C7" s="177"/>
      <c r="D7" s="177"/>
      <c r="E7" s="19" t="s">
        <v>52</v>
      </c>
      <c r="F7" s="11">
        <v>0</v>
      </c>
      <c r="G7" s="10">
        <v>0</v>
      </c>
      <c r="H7" s="30">
        <v>3850</v>
      </c>
      <c r="I7" s="25">
        <f t="shared" si="0"/>
        <v>0</v>
      </c>
    </row>
    <row r="8" spans="1:9" ht="14.25">
      <c r="A8" s="18">
        <f t="shared" si="1"/>
        <v>4</v>
      </c>
      <c r="B8" s="177" t="s">
        <v>121</v>
      </c>
      <c r="C8" s="177"/>
      <c r="D8" s="177"/>
      <c r="E8" s="19" t="s">
        <v>52</v>
      </c>
      <c r="F8" s="11">
        <v>0</v>
      </c>
      <c r="G8" s="10">
        <v>0</v>
      </c>
      <c r="H8" s="30">
        <v>4900</v>
      </c>
      <c r="I8" s="25">
        <f t="shared" si="0"/>
        <v>0</v>
      </c>
    </row>
    <row r="9" spans="1:9" ht="14.25">
      <c r="A9" s="18">
        <f t="shared" si="1"/>
        <v>5</v>
      </c>
      <c r="B9" s="177" t="s">
        <v>122</v>
      </c>
      <c r="C9" s="177"/>
      <c r="D9" s="177"/>
      <c r="E9" s="19" t="s">
        <v>52</v>
      </c>
      <c r="F9" s="11">
        <v>0</v>
      </c>
      <c r="G9" s="10">
        <v>0</v>
      </c>
      <c r="H9" s="30">
        <v>8400</v>
      </c>
      <c r="I9" s="25">
        <f t="shared" si="0"/>
        <v>0</v>
      </c>
    </row>
    <row r="10" spans="1:9" ht="14.25">
      <c r="A10" s="18">
        <f t="shared" si="1"/>
        <v>6</v>
      </c>
      <c r="B10" s="177" t="s">
        <v>123</v>
      </c>
      <c r="C10" s="177"/>
      <c r="D10" s="177"/>
      <c r="E10" s="19" t="s">
        <v>52</v>
      </c>
      <c r="F10" s="11">
        <v>0</v>
      </c>
      <c r="G10" s="10">
        <v>0</v>
      </c>
      <c r="H10" s="30">
        <v>2700</v>
      </c>
      <c r="I10" s="25">
        <f t="shared" si="0"/>
        <v>0</v>
      </c>
    </row>
    <row r="11" spans="1:9" ht="14.25">
      <c r="A11" s="18">
        <f t="shared" si="1"/>
        <v>7</v>
      </c>
      <c r="B11" s="177" t="s">
        <v>124</v>
      </c>
      <c r="C11" s="177"/>
      <c r="D11" s="177"/>
      <c r="E11" s="19" t="s">
        <v>52</v>
      </c>
      <c r="F11" s="11">
        <v>0</v>
      </c>
      <c r="G11" s="10">
        <v>0</v>
      </c>
      <c r="H11" s="3">
        <v>241000</v>
      </c>
      <c r="I11" s="25">
        <f t="shared" si="0"/>
        <v>0</v>
      </c>
    </row>
    <row r="12" spans="1:9" ht="14.25">
      <c r="A12" s="18">
        <f t="shared" si="1"/>
        <v>8</v>
      </c>
      <c r="B12" s="177" t="s">
        <v>125</v>
      </c>
      <c r="C12" s="177"/>
      <c r="D12" s="177"/>
      <c r="E12" s="19" t="s">
        <v>52</v>
      </c>
      <c r="F12" s="11">
        <v>0</v>
      </c>
      <c r="G12" s="10">
        <v>0</v>
      </c>
      <c r="H12" s="3">
        <v>0</v>
      </c>
      <c r="I12" s="25">
        <f t="shared" si="0"/>
        <v>0</v>
      </c>
    </row>
    <row r="13" spans="1:9" ht="14.25">
      <c r="A13" s="18">
        <f t="shared" si="1"/>
        <v>9</v>
      </c>
      <c r="B13" s="177" t="s">
        <v>126</v>
      </c>
      <c r="C13" s="177"/>
      <c r="D13" s="177"/>
      <c r="E13" s="19" t="s">
        <v>52</v>
      </c>
      <c r="F13" s="11">
        <v>0</v>
      </c>
      <c r="G13" s="10">
        <v>0</v>
      </c>
      <c r="H13" s="30">
        <v>1000</v>
      </c>
      <c r="I13" s="25">
        <f t="shared" si="0"/>
        <v>0</v>
      </c>
    </row>
    <row r="14" spans="1:9" ht="14.25">
      <c r="A14" s="18">
        <f t="shared" si="1"/>
        <v>10</v>
      </c>
      <c r="B14" s="177" t="s">
        <v>253</v>
      </c>
      <c r="C14" s="177"/>
      <c r="D14" s="177"/>
      <c r="E14" s="19" t="s">
        <v>52</v>
      </c>
      <c r="F14" s="11">
        <v>0</v>
      </c>
      <c r="G14" s="10">
        <v>0</v>
      </c>
      <c r="H14" s="30">
        <v>700</v>
      </c>
      <c r="I14" s="25">
        <f t="shared" si="0"/>
        <v>0</v>
      </c>
    </row>
    <row r="15" spans="1:9" ht="14.25">
      <c r="A15" s="18">
        <f t="shared" si="1"/>
        <v>11</v>
      </c>
      <c r="B15" s="177" t="s">
        <v>127</v>
      </c>
      <c r="C15" s="177"/>
      <c r="D15" s="177"/>
      <c r="E15" s="19" t="s">
        <v>52</v>
      </c>
      <c r="F15" s="11">
        <v>0</v>
      </c>
      <c r="G15" s="10">
        <v>0</v>
      </c>
      <c r="H15" s="30">
        <v>1100</v>
      </c>
      <c r="I15" s="25">
        <f t="shared" si="0"/>
        <v>0</v>
      </c>
    </row>
    <row r="16" spans="1:9" ht="14.25">
      <c r="A16" s="18">
        <f t="shared" si="1"/>
        <v>12</v>
      </c>
      <c r="B16" s="177" t="s">
        <v>128</v>
      </c>
      <c r="C16" s="177"/>
      <c r="D16" s="177"/>
      <c r="E16" s="19" t="s">
        <v>52</v>
      </c>
      <c r="F16" s="11">
        <v>0</v>
      </c>
      <c r="G16" s="10">
        <v>0</v>
      </c>
      <c r="H16" s="30">
        <v>250</v>
      </c>
      <c r="I16" s="25">
        <f t="shared" si="0"/>
        <v>0</v>
      </c>
    </row>
    <row r="17" spans="1:9" ht="14.25">
      <c r="A17" s="18">
        <f t="shared" si="1"/>
        <v>13</v>
      </c>
      <c r="B17" s="177" t="s">
        <v>129</v>
      </c>
      <c r="C17" s="177"/>
      <c r="D17" s="177"/>
      <c r="E17" s="19" t="s">
        <v>52</v>
      </c>
      <c r="F17" s="11">
        <v>0</v>
      </c>
      <c r="G17" s="10">
        <v>0</v>
      </c>
      <c r="H17" s="30">
        <v>200</v>
      </c>
      <c r="I17" s="25">
        <f t="shared" si="0"/>
        <v>0</v>
      </c>
    </row>
    <row r="18" spans="1:9" ht="14.25">
      <c r="A18" s="18">
        <f t="shared" si="1"/>
        <v>14</v>
      </c>
      <c r="B18" s="177" t="s">
        <v>261</v>
      </c>
      <c r="C18" s="177"/>
      <c r="D18" s="177"/>
      <c r="E18" s="19" t="s">
        <v>54</v>
      </c>
      <c r="F18" s="10">
        <v>0</v>
      </c>
      <c r="G18" s="10">
        <v>0</v>
      </c>
      <c r="H18" s="30">
        <v>13</v>
      </c>
      <c r="I18" s="25">
        <f t="shared" si="0"/>
        <v>0</v>
      </c>
    </row>
    <row r="19" spans="1:9" ht="14.25">
      <c r="A19" s="18">
        <f t="shared" si="1"/>
        <v>15</v>
      </c>
      <c r="B19" s="177" t="s">
        <v>130</v>
      </c>
      <c r="C19" s="177"/>
      <c r="D19" s="177"/>
      <c r="E19" s="19" t="s">
        <v>54</v>
      </c>
      <c r="F19" s="10">
        <v>0</v>
      </c>
      <c r="G19" s="10">
        <v>0</v>
      </c>
      <c r="H19" s="30">
        <v>14</v>
      </c>
      <c r="I19" s="25">
        <f t="shared" si="0"/>
        <v>0</v>
      </c>
    </row>
    <row r="20" spans="1:9" ht="14.25">
      <c r="A20" s="18">
        <f t="shared" si="1"/>
        <v>16</v>
      </c>
      <c r="B20" s="177" t="s">
        <v>131</v>
      </c>
      <c r="C20" s="177"/>
      <c r="D20" s="177"/>
      <c r="E20" s="19" t="s">
        <v>52</v>
      </c>
      <c r="F20" s="10">
        <v>0</v>
      </c>
      <c r="G20" s="10">
        <v>0</v>
      </c>
      <c r="H20" s="30">
        <v>5200</v>
      </c>
      <c r="I20" s="25">
        <f t="shared" si="0"/>
        <v>0</v>
      </c>
    </row>
    <row r="21" spans="1:9" ht="14.25">
      <c r="A21" s="18">
        <f t="shared" si="1"/>
        <v>17</v>
      </c>
      <c r="B21" s="177" t="s">
        <v>132</v>
      </c>
      <c r="C21" s="177"/>
      <c r="D21" s="177"/>
      <c r="E21" s="19" t="s">
        <v>52</v>
      </c>
      <c r="F21" s="10">
        <v>0</v>
      </c>
      <c r="G21" s="10">
        <v>0</v>
      </c>
      <c r="H21" s="30">
        <v>5400</v>
      </c>
      <c r="I21" s="25">
        <f t="shared" si="0"/>
        <v>0</v>
      </c>
    </row>
    <row r="22" spans="1:9" ht="14.25">
      <c r="A22" s="18">
        <f t="shared" si="1"/>
        <v>18</v>
      </c>
      <c r="B22" s="177" t="s">
        <v>133</v>
      </c>
      <c r="C22" s="177"/>
      <c r="D22" s="177"/>
      <c r="E22" s="19" t="s">
        <v>52</v>
      </c>
      <c r="F22" s="10">
        <v>0</v>
      </c>
      <c r="G22" s="10">
        <v>0</v>
      </c>
      <c r="H22" s="30">
        <v>1500</v>
      </c>
      <c r="I22" s="25">
        <f t="shared" si="0"/>
        <v>0</v>
      </c>
    </row>
    <row r="23" spans="1:9" ht="14.25">
      <c r="A23" s="18">
        <f t="shared" si="1"/>
        <v>19</v>
      </c>
      <c r="B23" s="177" t="s">
        <v>134</v>
      </c>
      <c r="C23" s="177"/>
      <c r="D23" s="177"/>
      <c r="E23" s="19" t="s">
        <v>54</v>
      </c>
      <c r="F23" s="10">
        <v>0</v>
      </c>
      <c r="G23" s="10">
        <v>0</v>
      </c>
      <c r="H23" s="30">
        <v>34.3</v>
      </c>
      <c r="I23" s="25">
        <f t="shared" si="0"/>
        <v>0</v>
      </c>
    </row>
    <row r="24" spans="1:9" ht="14.25">
      <c r="A24" s="18">
        <f t="shared" si="1"/>
        <v>20</v>
      </c>
      <c r="B24" s="177" t="s">
        <v>135</v>
      </c>
      <c r="C24" s="177"/>
      <c r="D24" s="177"/>
      <c r="E24" s="19" t="s">
        <v>54</v>
      </c>
      <c r="F24" s="10">
        <v>0</v>
      </c>
      <c r="G24" s="10">
        <v>0</v>
      </c>
      <c r="H24" s="30">
        <v>28.15</v>
      </c>
      <c r="I24" s="25">
        <f t="shared" si="0"/>
        <v>0</v>
      </c>
    </row>
    <row r="25" spans="1:9" ht="14.25">
      <c r="A25" s="18">
        <f t="shared" si="1"/>
        <v>21</v>
      </c>
      <c r="B25" s="177" t="s">
        <v>136</v>
      </c>
      <c r="C25" s="177"/>
      <c r="D25" s="177"/>
      <c r="E25" s="19" t="s">
        <v>52</v>
      </c>
      <c r="F25" s="10">
        <v>0</v>
      </c>
      <c r="G25" s="10">
        <v>0</v>
      </c>
      <c r="H25" s="3">
        <v>250</v>
      </c>
      <c r="I25" s="25">
        <f t="shared" si="0"/>
        <v>0</v>
      </c>
    </row>
    <row r="26" spans="1:9" ht="14.25">
      <c r="A26" s="18">
        <f t="shared" si="1"/>
        <v>22</v>
      </c>
      <c r="B26" s="177" t="s">
        <v>137</v>
      </c>
      <c r="C26" s="177"/>
      <c r="D26" s="177"/>
      <c r="E26" s="19" t="s">
        <v>54</v>
      </c>
      <c r="F26" s="10">
        <v>0</v>
      </c>
      <c r="G26" s="10">
        <v>0</v>
      </c>
      <c r="H26" s="30">
        <v>12</v>
      </c>
      <c r="I26" s="25">
        <f t="shared" si="0"/>
        <v>0</v>
      </c>
    </row>
    <row r="27" spans="1:9" ht="14.25">
      <c r="A27" s="18">
        <f t="shared" si="1"/>
        <v>23</v>
      </c>
      <c r="B27" s="177" t="s">
        <v>138</v>
      </c>
      <c r="C27" s="177"/>
      <c r="D27" s="177"/>
      <c r="E27" s="19" t="s">
        <v>54</v>
      </c>
      <c r="F27" s="10">
        <v>0</v>
      </c>
      <c r="G27" s="10">
        <v>0</v>
      </c>
      <c r="H27" s="30">
        <v>7</v>
      </c>
      <c r="I27" s="25">
        <f t="shared" si="0"/>
        <v>0</v>
      </c>
    </row>
    <row r="28" spans="1:9" ht="14.25">
      <c r="A28" s="18">
        <f t="shared" si="1"/>
        <v>24</v>
      </c>
      <c r="B28" s="177" t="s">
        <v>139</v>
      </c>
      <c r="C28" s="177"/>
      <c r="D28" s="177"/>
      <c r="E28" s="19" t="s">
        <v>54</v>
      </c>
      <c r="F28" s="10">
        <v>0</v>
      </c>
      <c r="G28" s="10">
        <v>0</v>
      </c>
      <c r="H28" s="30">
        <v>1</v>
      </c>
      <c r="I28" s="25">
        <f t="shared" si="0"/>
        <v>0</v>
      </c>
    </row>
    <row r="29" spans="1:9" ht="14.25">
      <c r="A29" s="18">
        <f t="shared" si="1"/>
        <v>25</v>
      </c>
      <c r="B29" s="177" t="s">
        <v>140</v>
      </c>
      <c r="C29" s="177"/>
      <c r="D29" s="177"/>
      <c r="E29" s="19" t="s">
        <v>54</v>
      </c>
      <c r="F29" s="10">
        <v>0</v>
      </c>
      <c r="G29" s="10">
        <v>0</v>
      </c>
      <c r="H29" s="30">
        <v>1.5</v>
      </c>
      <c r="I29" s="25">
        <f t="shared" si="0"/>
        <v>0</v>
      </c>
    </row>
    <row r="30" spans="1:9" ht="14.25">
      <c r="A30" s="18">
        <f t="shared" si="1"/>
        <v>26</v>
      </c>
      <c r="B30" s="177" t="s">
        <v>141</v>
      </c>
      <c r="C30" s="177"/>
      <c r="D30" s="177"/>
      <c r="E30" s="19" t="s">
        <v>54</v>
      </c>
      <c r="F30" s="10">
        <v>0</v>
      </c>
      <c r="G30" s="10">
        <v>0</v>
      </c>
      <c r="H30" s="30">
        <v>4.55</v>
      </c>
      <c r="I30" s="25">
        <f t="shared" si="0"/>
        <v>0</v>
      </c>
    </row>
    <row r="31" spans="1:9" ht="14.25">
      <c r="A31" s="18">
        <f t="shared" si="1"/>
        <v>27</v>
      </c>
      <c r="B31" s="177" t="s">
        <v>142</v>
      </c>
      <c r="C31" s="177"/>
      <c r="D31" s="177"/>
      <c r="E31" s="19" t="s">
        <v>53</v>
      </c>
      <c r="F31" s="10">
        <v>0</v>
      </c>
      <c r="G31" s="11">
        <v>0</v>
      </c>
      <c r="H31" s="30">
        <v>8</v>
      </c>
      <c r="I31" s="25">
        <f t="shared" si="0"/>
        <v>0</v>
      </c>
    </row>
    <row r="32" spans="1:9" ht="14.25">
      <c r="A32" s="18">
        <f t="shared" si="1"/>
        <v>28</v>
      </c>
      <c r="B32" s="177" t="s">
        <v>143</v>
      </c>
      <c r="C32" s="177"/>
      <c r="D32" s="177"/>
      <c r="E32" s="19" t="s">
        <v>52</v>
      </c>
      <c r="F32" s="10">
        <v>0</v>
      </c>
      <c r="G32" s="11">
        <v>0</v>
      </c>
      <c r="H32" s="30">
        <v>61000</v>
      </c>
      <c r="I32" s="25">
        <f t="shared" si="0"/>
        <v>0</v>
      </c>
    </row>
    <row r="33" spans="1:9" ht="14.25">
      <c r="A33" s="18">
        <f t="shared" si="1"/>
        <v>29</v>
      </c>
      <c r="B33" s="177" t="s">
        <v>144</v>
      </c>
      <c r="C33" s="177"/>
      <c r="D33" s="177"/>
      <c r="E33" s="19" t="s">
        <v>52</v>
      </c>
      <c r="F33" s="10">
        <v>0</v>
      </c>
      <c r="G33" s="11">
        <v>0</v>
      </c>
      <c r="H33" s="30">
        <v>810</v>
      </c>
      <c r="I33" s="25">
        <f t="shared" si="0"/>
        <v>0</v>
      </c>
    </row>
    <row r="34" spans="1:9" ht="14.25">
      <c r="A34" s="18">
        <f t="shared" si="1"/>
        <v>30</v>
      </c>
      <c r="B34" s="202" t="s">
        <v>249</v>
      </c>
      <c r="C34" s="202"/>
      <c r="D34" s="202"/>
      <c r="E34" s="4" t="s">
        <v>52</v>
      </c>
      <c r="F34" s="10">
        <v>0</v>
      </c>
      <c r="G34" s="11">
        <v>0</v>
      </c>
      <c r="H34" s="3">
        <v>205395</v>
      </c>
      <c r="I34" s="25">
        <f t="shared" si="0"/>
        <v>0</v>
      </c>
    </row>
    <row r="35" spans="1:9" ht="14.25">
      <c r="A35" s="18">
        <f t="shared" si="1"/>
        <v>31</v>
      </c>
      <c r="B35" s="202"/>
      <c r="C35" s="202"/>
      <c r="D35" s="202"/>
      <c r="E35" s="4"/>
      <c r="F35" s="10">
        <v>0</v>
      </c>
      <c r="G35" s="11">
        <v>0</v>
      </c>
      <c r="H35" s="3">
        <v>0</v>
      </c>
      <c r="I35" s="25">
        <f t="shared" si="0"/>
        <v>0</v>
      </c>
    </row>
    <row r="36" spans="1:9" ht="14.25">
      <c r="A36" s="18">
        <f t="shared" si="1"/>
        <v>32</v>
      </c>
      <c r="B36" s="202"/>
      <c r="C36" s="202"/>
      <c r="D36" s="202"/>
      <c r="E36" s="4"/>
      <c r="F36" s="10">
        <v>0</v>
      </c>
      <c r="G36" s="11">
        <v>0</v>
      </c>
      <c r="H36" s="3">
        <v>0</v>
      </c>
      <c r="I36" s="25">
        <f t="shared" si="0"/>
        <v>0</v>
      </c>
    </row>
    <row r="37" spans="1:9" ht="14.25">
      <c r="A37" s="18">
        <f t="shared" si="1"/>
        <v>33</v>
      </c>
      <c r="B37" s="202"/>
      <c r="C37" s="202"/>
      <c r="D37" s="202"/>
      <c r="E37" s="4"/>
      <c r="F37" s="10">
        <v>0</v>
      </c>
      <c r="G37" s="11">
        <v>0</v>
      </c>
      <c r="H37" s="3">
        <v>0</v>
      </c>
      <c r="I37" s="25">
        <f t="shared" si="0"/>
        <v>0</v>
      </c>
    </row>
    <row r="38" spans="1:9" ht="14.25">
      <c r="A38" s="18">
        <f t="shared" si="1"/>
        <v>34</v>
      </c>
      <c r="B38" s="202"/>
      <c r="C38" s="202"/>
      <c r="D38" s="202"/>
      <c r="E38" s="4"/>
      <c r="F38" s="5">
        <v>0</v>
      </c>
      <c r="G38" s="6">
        <v>0</v>
      </c>
      <c r="H38" s="8">
        <v>0</v>
      </c>
      <c r="I38" s="25">
        <f t="shared" si="0"/>
        <v>0</v>
      </c>
    </row>
    <row r="39" spans="1:9" ht="14.25">
      <c r="A39" s="18">
        <f t="shared" si="1"/>
        <v>35</v>
      </c>
      <c r="B39" s="202"/>
      <c r="C39" s="202"/>
      <c r="D39" s="202"/>
      <c r="E39" s="4"/>
      <c r="F39" s="5">
        <v>0</v>
      </c>
      <c r="G39" s="6">
        <v>0</v>
      </c>
      <c r="H39" s="8">
        <v>0</v>
      </c>
      <c r="I39" s="25">
        <f t="shared" si="0"/>
        <v>0</v>
      </c>
    </row>
    <row r="40" spans="1:9" ht="14.25">
      <c r="A40" s="18">
        <f t="shared" si="1"/>
        <v>36</v>
      </c>
      <c r="B40" s="202"/>
      <c r="C40" s="202"/>
      <c r="D40" s="202"/>
      <c r="E40" s="4"/>
      <c r="F40" s="5">
        <v>0</v>
      </c>
      <c r="G40" s="6">
        <v>0</v>
      </c>
      <c r="H40" s="8">
        <v>0</v>
      </c>
      <c r="I40" s="25">
        <f t="shared" si="0"/>
        <v>0</v>
      </c>
    </row>
    <row r="41" spans="1:9" ht="14.25">
      <c r="A41" s="18">
        <f t="shared" si="1"/>
        <v>37</v>
      </c>
      <c r="B41" s="202"/>
      <c r="C41" s="202"/>
      <c r="D41" s="202"/>
      <c r="E41" s="4"/>
      <c r="F41" s="5">
        <v>0</v>
      </c>
      <c r="G41" s="6">
        <v>0</v>
      </c>
      <c r="H41" s="8">
        <v>0</v>
      </c>
      <c r="I41" s="25">
        <f t="shared" si="0"/>
        <v>0</v>
      </c>
    </row>
    <row r="42" spans="1:9" ht="14.25">
      <c r="A42" s="18">
        <f t="shared" si="1"/>
        <v>38</v>
      </c>
      <c r="B42" s="202"/>
      <c r="C42" s="202"/>
      <c r="D42" s="202"/>
      <c r="E42" s="4"/>
      <c r="F42" s="5">
        <v>0</v>
      </c>
      <c r="G42" s="6">
        <v>0</v>
      </c>
      <c r="H42" s="8">
        <v>0</v>
      </c>
      <c r="I42" s="25">
        <f t="shared" si="0"/>
        <v>0</v>
      </c>
    </row>
    <row r="43" spans="1:9" ht="14.25">
      <c r="A43" s="18">
        <f t="shared" si="1"/>
        <v>39</v>
      </c>
      <c r="B43" s="202"/>
      <c r="C43" s="202"/>
      <c r="D43" s="202"/>
      <c r="E43" s="4"/>
      <c r="F43" s="5">
        <v>0</v>
      </c>
      <c r="G43" s="6">
        <v>0</v>
      </c>
      <c r="H43" s="8">
        <v>0</v>
      </c>
      <c r="I43" s="25">
        <f t="shared" si="0"/>
        <v>0</v>
      </c>
    </row>
    <row r="44" spans="1:9" ht="14.25">
      <c r="A44" s="18">
        <f t="shared" si="1"/>
        <v>40</v>
      </c>
      <c r="B44" s="202"/>
      <c r="C44" s="202"/>
      <c r="D44" s="202"/>
      <c r="E44" s="4"/>
      <c r="F44" s="5">
        <v>0</v>
      </c>
      <c r="G44" s="6">
        <v>0</v>
      </c>
      <c r="H44" s="8">
        <v>0</v>
      </c>
      <c r="I44" s="25">
        <f t="shared" si="0"/>
        <v>0</v>
      </c>
    </row>
    <row r="45" spans="1:9" ht="14.25">
      <c r="A45" s="18">
        <f t="shared" si="1"/>
        <v>41</v>
      </c>
      <c r="B45" s="202"/>
      <c r="C45" s="202"/>
      <c r="D45" s="202"/>
      <c r="E45" s="4"/>
      <c r="F45" s="5">
        <v>0</v>
      </c>
      <c r="G45" s="6">
        <v>0</v>
      </c>
      <c r="H45" s="8">
        <v>0</v>
      </c>
      <c r="I45" s="25">
        <f t="shared" si="0"/>
        <v>0</v>
      </c>
    </row>
    <row r="46" spans="1:9" ht="14.25">
      <c r="A46" s="18">
        <f t="shared" si="1"/>
        <v>42</v>
      </c>
      <c r="B46" s="202"/>
      <c r="C46" s="202"/>
      <c r="D46" s="202"/>
      <c r="E46" s="4"/>
      <c r="F46" s="5">
        <v>0</v>
      </c>
      <c r="G46" s="6">
        <v>0</v>
      </c>
      <c r="H46" s="8">
        <v>0</v>
      </c>
      <c r="I46" s="25">
        <f t="shared" si="0"/>
        <v>0</v>
      </c>
    </row>
    <row r="47" spans="1:9" ht="12.75">
      <c r="A47" s="18">
        <f t="shared" si="1"/>
        <v>43</v>
      </c>
      <c r="B47" s="184"/>
      <c r="C47" s="184"/>
      <c r="D47" s="184"/>
      <c r="E47" s="4"/>
      <c r="F47" s="5">
        <v>0</v>
      </c>
      <c r="G47" s="6">
        <v>0</v>
      </c>
      <c r="H47" s="8">
        <v>0</v>
      </c>
      <c r="I47" s="25">
        <f t="shared" si="0"/>
        <v>0</v>
      </c>
    </row>
    <row r="48" spans="1:9" ht="13.5" thickBot="1">
      <c r="A48" s="20">
        <f t="shared" si="1"/>
        <v>44</v>
      </c>
      <c r="B48" s="185"/>
      <c r="C48" s="185"/>
      <c r="D48" s="185"/>
      <c r="E48" s="7"/>
      <c r="F48" s="5">
        <v>0</v>
      </c>
      <c r="G48" s="6">
        <v>0</v>
      </c>
      <c r="H48" s="9">
        <v>0</v>
      </c>
      <c r="I48" s="26">
        <f t="shared" si="0"/>
        <v>0</v>
      </c>
    </row>
    <row r="49" spans="1:9" ht="14.25" thickBot="1" thickTop="1">
      <c r="A49" s="186" t="s">
        <v>27</v>
      </c>
      <c r="B49" s="187"/>
      <c r="C49" s="187"/>
      <c r="D49" s="187"/>
      <c r="E49" s="187"/>
      <c r="F49" s="187"/>
      <c r="G49" s="187"/>
      <c r="H49" s="188"/>
      <c r="I49" s="27">
        <f>SUM(I5:I48)</f>
        <v>0</v>
      </c>
    </row>
    <row r="50" ht="13.5" thickTop="1"/>
  </sheetData>
  <sheetProtection sheet="1" objects="1" scenarios="1" selectLockedCells="1"/>
  <mergeCells count="53">
    <mergeCell ref="B47:D47"/>
    <mergeCell ref="B48:D48"/>
    <mergeCell ref="A49:H49"/>
    <mergeCell ref="A3:A4"/>
    <mergeCell ref="B3:D4"/>
    <mergeCell ref="E3:E4"/>
    <mergeCell ref="F3:F4"/>
    <mergeCell ref="G3:G4"/>
    <mergeCell ref="B5:D5"/>
    <mergeCell ref="B43:D43"/>
    <mergeCell ref="B44:D44"/>
    <mergeCell ref="B45:D45"/>
    <mergeCell ref="B46:D46"/>
    <mergeCell ref="B39:D39"/>
    <mergeCell ref="B40:D40"/>
    <mergeCell ref="B41:D41"/>
    <mergeCell ref="B42:D42"/>
    <mergeCell ref="B35:D35"/>
    <mergeCell ref="B36:D36"/>
    <mergeCell ref="B37:D37"/>
    <mergeCell ref="B38:D38"/>
    <mergeCell ref="B31:D31"/>
    <mergeCell ref="B32:D32"/>
    <mergeCell ref="B33:D33"/>
    <mergeCell ref="B34:D34"/>
    <mergeCell ref="B27:D27"/>
    <mergeCell ref="B28:D28"/>
    <mergeCell ref="B29:D29"/>
    <mergeCell ref="B30:D30"/>
    <mergeCell ref="B23:D23"/>
    <mergeCell ref="B24:D24"/>
    <mergeCell ref="B25:D25"/>
    <mergeCell ref="B26:D26"/>
    <mergeCell ref="B19:D19"/>
    <mergeCell ref="B20:D20"/>
    <mergeCell ref="B21:D21"/>
    <mergeCell ref="B22:D22"/>
    <mergeCell ref="B15:D15"/>
    <mergeCell ref="B16:D16"/>
    <mergeCell ref="B17:D17"/>
    <mergeCell ref="B18:D18"/>
    <mergeCell ref="B11:D11"/>
    <mergeCell ref="B12:D12"/>
    <mergeCell ref="B13:D13"/>
    <mergeCell ref="B14:D14"/>
    <mergeCell ref="B7:D7"/>
    <mergeCell ref="B8:D8"/>
    <mergeCell ref="B9:D9"/>
    <mergeCell ref="B10:D10"/>
    <mergeCell ref="H3:H4"/>
    <mergeCell ref="I3:I4"/>
    <mergeCell ref="B6:D6"/>
    <mergeCell ref="A1:I2"/>
  </mergeCells>
  <printOptions/>
  <pageMargins left="0.75" right="0.75" top="1" bottom="1" header="0.5" footer="0.5"/>
  <pageSetup fitToHeight="1" fitToWidth="1" horizontalDpi="600" verticalDpi="600" orientation="portrait" scale="82" r:id="rId1"/>
  <headerFooter alignWithMargins="0">
    <oddFooter>&amp;L
&amp;D&amp;COFF-SITE IMPROVEMENT BOND ESTIMATE TABULATION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57"/>
  <sheetViews>
    <sheetView workbookViewId="0" topLeftCell="A1">
      <selection activeCell="J5" sqref="J5"/>
    </sheetView>
  </sheetViews>
  <sheetFormatPr defaultColWidth="9.140625" defaultRowHeight="12.75"/>
  <cols>
    <col min="1" max="1" width="4.8515625" style="15" customWidth="1"/>
    <col min="2" max="3" width="9.140625" style="15" customWidth="1"/>
    <col min="4" max="4" width="13.7109375" style="15" customWidth="1"/>
    <col min="5" max="5" width="3.8515625" style="15" customWidth="1"/>
    <col min="6" max="6" width="13.28125" style="15" customWidth="1"/>
    <col min="7" max="7" width="13.00390625" style="15" customWidth="1"/>
    <col min="8" max="8" width="16.28125" style="15" customWidth="1"/>
    <col min="9" max="9" width="18.140625" style="15" customWidth="1"/>
  </cols>
  <sheetData>
    <row r="1" spans="1:9" ht="12.75">
      <c r="A1" s="203" t="s">
        <v>31</v>
      </c>
      <c r="B1" s="204"/>
      <c r="C1" s="204"/>
      <c r="D1" s="204"/>
      <c r="E1" s="204"/>
      <c r="F1" s="204"/>
      <c r="G1" s="204"/>
      <c r="H1" s="204"/>
      <c r="I1" s="205"/>
    </row>
    <row r="2" spans="1:9" ht="13.5" thickBot="1">
      <c r="A2" s="206"/>
      <c r="B2" s="207"/>
      <c r="C2" s="207"/>
      <c r="D2" s="207"/>
      <c r="E2" s="207"/>
      <c r="F2" s="207"/>
      <c r="G2" s="207"/>
      <c r="H2" s="207"/>
      <c r="I2" s="208"/>
    </row>
    <row r="3" spans="1:9" s="1" customFormat="1" ht="12.75" customHeight="1" thickTop="1">
      <c r="A3" s="173" t="s">
        <v>22</v>
      </c>
      <c r="B3" s="189" t="s">
        <v>23</v>
      </c>
      <c r="C3" s="190"/>
      <c r="D3" s="191"/>
      <c r="E3" s="195" t="s">
        <v>24</v>
      </c>
      <c r="F3" s="197" t="s">
        <v>244</v>
      </c>
      <c r="G3" s="197" t="s">
        <v>245</v>
      </c>
      <c r="H3" s="173" t="s">
        <v>25</v>
      </c>
      <c r="I3" s="175" t="s">
        <v>26</v>
      </c>
    </row>
    <row r="4" spans="1:9" s="1" customFormat="1" ht="12.75" customHeight="1" thickBot="1">
      <c r="A4" s="174"/>
      <c r="B4" s="192"/>
      <c r="C4" s="193"/>
      <c r="D4" s="194"/>
      <c r="E4" s="196"/>
      <c r="F4" s="198"/>
      <c r="G4" s="198"/>
      <c r="H4" s="174"/>
      <c r="I4" s="176"/>
    </row>
    <row r="5" spans="1:9" ht="15" thickTop="1">
      <c r="A5" s="16">
        <v>1</v>
      </c>
      <c r="B5" s="199" t="s">
        <v>145</v>
      </c>
      <c r="C5" s="200"/>
      <c r="D5" s="201"/>
      <c r="E5" s="17" t="s">
        <v>54</v>
      </c>
      <c r="F5" s="21">
        <v>0</v>
      </c>
      <c r="G5" s="5">
        <v>0</v>
      </c>
      <c r="H5" s="29">
        <v>85</v>
      </c>
      <c r="I5" s="23">
        <f aca="true" t="shared" si="0" ref="I5:I46">(F5*H5)+(G5*H5)</f>
        <v>0</v>
      </c>
    </row>
    <row r="6" spans="1:9" ht="14.25">
      <c r="A6" s="18">
        <f aca="true" t="shared" si="1" ref="A6:A46">A5+1</f>
        <v>2</v>
      </c>
      <c r="B6" s="177" t="s">
        <v>146</v>
      </c>
      <c r="C6" s="177"/>
      <c r="D6" s="177"/>
      <c r="E6" s="19" t="s">
        <v>54</v>
      </c>
      <c r="F6" s="6">
        <v>0</v>
      </c>
      <c r="G6" s="5">
        <v>0</v>
      </c>
      <c r="H6" s="30">
        <v>115</v>
      </c>
      <c r="I6" s="25">
        <f t="shared" si="0"/>
        <v>0</v>
      </c>
    </row>
    <row r="7" spans="1:9" ht="14.25">
      <c r="A7" s="18">
        <f t="shared" si="1"/>
        <v>3</v>
      </c>
      <c r="B7" s="177" t="s">
        <v>147</v>
      </c>
      <c r="C7" s="177"/>
      <c r="D7" s="177"/>
      <c r="E7" s="19" t="s">
        <v>54</v>
      </c>
      <c r="F7" s="6">
        <v>0</v>
      </c>
      <c r="G7" s="5">
        <v>0</v>
      </c>
      <c r="H7" s="30">
        <v>145</v>
      </c>
      <c r="I7" s="25">
        <f t="shared" si="0"/>
        <v>0</v>
      </c>
    </row>
    <row r="8" spans="1:9" ht="14.25">
      <c r="A8" s="18">
        <f t="shared" si="1"/>
        <v>4</v>
      </c>
      <c r="B8" s="177" t="s">
        <v>148</v>
      </c>
      <c r="C8" s="177"/>
      <c r="D8" s="177"/>
      <c r="E8" s="19" t="s">
        <v>54</v>
      </c>
      <c r="F8" s="6">
        <v>0</v>
      </c>
      <c r="G8" s="5">
        <v>0</v>
      </c>
      <c r="H8" s="30">
        <v>148</v>
      </c>
      <c r="I8" s="25">
        <f t="shared" si="0"/>
        <v>0</v>
      </c>
    </row>
    <row r="9" spans="1:9" ht="14.25">
      <c r="A9" s="18">
        <f t="shared" si="1"/>
        <v>5</v>
      </c>
      <c r="B9" s="177" t="s">
        <v>149</v>
      </c>
      <c r="C9" s="177"/>
      <c r="D9" s="177"/>
      <c r="E9" s="19" t="s">
        <v>54</v>
      </c>
      <c r="F9" s="6">
        <v>0</v>
      </c>
      <c r="G9" s="5">
        <v>0</v>
      </c>
      <c r="H9" s="30">
        <v>176</v>
      </c>
      <c r="I9" s="25">
        <f t="shared" si="0"/>
        <v>0</v>
      </c>
    </row>
    <row r="10" spans="1:9" ht="14.25">
      <c r="A10" s="18">
        <f t="shared" si="1"/>
        <v>6</v>
      </c>
      <c r="B10" s="177" t="s">
        <v>150</v>
      </c>
      <c r="C10" s="177"/>
      <c r="D10" s="177"/>
      <c r="E10" s="19" t="s">
        <v>54</v>
      </c>
      <c r="F10" s="6">
        <v>0</v>
      </c>
      <c r="G10" s="5">
        <v>0</v>
      </c>
      <c r="H10" s="30">
        <v>208</v>
      </c>
      <c r="I10" s="25">
        <f t="shared" si="0"/>
        <v>0</v>
      </c>
    </row>
    <row r="11" spans="1:9" ht="14.25">
      <c r="A11" s="18">
        <f t="shared" si="1"/>
        <v>7</v>
      </c>
      <c r="B11" s="177" t="s">
        <v>151</v>
      </c>
      <c r="C11" s="177"/>
      <c r="D11" s="177"/>
      <c r="E11" s="19" t="s">
        <v>54</v>
      </c>
      <c r="F11" s="6">
        <v>0</v>
      </c>
      <c r="G11" s="5">
        <v>0</v>
      </c>
      <c r="H11" s="30">
        <v>235</v>
      </c>
      <c r="I11" s="25">
        <f t="shared" si="0"/>
        <v>0</v>
      </c>
    </row>
    <row r="12" spans="1:9" ht="14.25">
      <c r="A12" s="18">
        <f t="shared" si="1"/>
        <v>8</v>
      </c>
      <c r="B12" s="177" t="s">
        <v>152</v>
      </c>
      <c r="C12" s="177"/>
      <c r="D12" s="177"/>
      <c r="E12" s="19" t="s">
        <v>54</v>
      </c>
      <c r="F12" s="6">
        <v>0</v>
      </c>
      <c r="G12" s="5">
        <v>0</v>
      </c>
      <c r="H12" s="30">
        <v>254</v>
      </c>
      <c r="I12" s="25">
        <f t="shared" si="0"/>
        <v>0</v>
      </c>
    </row>
    <row r="13" spans="1:9" ht="14.25">
      <c r="A13" s="18">
        <f t="shared" si="1"/>
        <v>9</v>
      </c>
      <c r="B13" s="177" t="s">
        <v>153</v>
      </c>
      <c r="C13" s="177"/>
      <c r="D13" s="177"/>
      <c r="E13" s="19" t="s">
        <v>54</v>
      </c>
      <c r="F13" s="6">
        <v>0</v>
      </c>
      <c r="G13" s="5">
        <v>0</v>
      </c>
      <c r="H13" s="30">
        <v>273</v>
      </c>
      <c r="I13" s="25">
        <f t="shared" si="0"/>
        <v>0</v>
      </c>
    </row>
    <row r="14" spans="1:9" ht="14.25">
      <c r="A14" s="18">
        <f t="shared" si="1"/>
        <v>10</v>
      </c>
      <c r="B14" s="177" t="s">
        <v>154</v>
      </c>
      <c r="C14" s="177"/>
      <c r="D14" s="177"/>
      <c r="E14" s="19" t="s">
        <v>54</v>
      </c>
      <c r="F14" s="6">
        <v>0</v>
      </c>
      <c r="G14" s="5">
        <v>0</v>
      </c>
      <c r="H14" s="30">
        <v>327</v>
      </c>
      <c r="I14" s="25">
        <f t="shared" si="0"/>
        <v>0</v>
      </c>
    </row>
    <row r="15" spans="1:9" ht="14.25">
      <c r="A15" s="18">
        <f t="shared" si="1"/>
        <v>11</v>
      </c>
      <c r="B15" s="177" t="s">
        <v>155</v>
      </c>
      <c r="C15" s="177"/>
      <c r="D15" s="177"/>
      <c r="E15" s="19" t="s">
        <v>54</v>
      </c>
      <c r="F15" s="6">
        <v>0</v>
      </c>
      <c r="G15" s="5">
        <v>0</v>
      </c>
      <c r="H15" s="30">
        <v>382</v>
      </c>
      <c r="I15" s="25">
        <f t="shared" si="0"/>
        <v>0</v>
      </c>
    </row>
    <row r="16" spans="1:9" ht="14.25">
      <c r="A16" s="18">
        <f t="shared" si="1"/>
        <v>12</v>
      </c>
      <c r="B16" s="177" t="s">
        <v>156</v>
      </c>
      <c r="C16" s="177"/>
      <c r="D16" s="177"/>
      <c r="E16" s="19" t="s">
        <v>54</v>
      </c>
      <c r="F16" s="6">
        <v>0</v>
      </c>
      <c r="G16" s="5">
        <v>0</v>
      </c>
      <c r="H16" s="30">
        <v>437</v>
      </c>
      <c r="I16" s="25">
        <f t="shared" si="0"/>
        <v>0</v>
      </c>
    </row>
    <row r="17" spans="1:9" ht="14.25">
      <c r="A17" s="18">
        <f t="shared" si="1"/>
        <v>13</v>
      </c>
      <c r="B17" s="177" t="s">
        <v>157</v>
      </c>
      <c r="C17" s="177"/>
      <c r="D17" s="177"/>
      <c r="E17" s="19" t="s">
        <v>54</v>
      </c>
      <c r="F17" s="6">
        <v>0</v>
      </c>
      <c r="G17" s="5">
        <v>0</v>
      </c>
      <c r="H17" s="30">
        <v>491</v>
      </c>
      <c r="I17" s="25">
        <f t="shared" si="0"/>
        <v>0</v>
      </c>
    </row>
    <row r="18" spans="1:9" ht="14.25">
      <c r="A18" s="18">
        <f t="shared" si="1"/>
        <v>14</v>
      </c>
      <c r="B18" s="177" t="s">
        <v>158</v>
      </c>
      <c r="C18" s="177"/>
      <c r="D18" s="177"/>
      <c r="E18" s="19" t="s">
        <v>52</v>
      </c>
      <c r="F18" s="5">
        <v>0</v>
      </c>
      <c r="G18" s="5">
        <v>0</v>
      </c>
      <c r="H18" s="30">
        <v>5750</v>
      </c>
      <c r="I18" s="25">
        <f t="shared" si="0"/>
        <v>0</v>
      </c>
    </row>
    <row r="19" spans="1:9" ht="14.25">
      <c r="A19" s="18">
        <f t="shared" si="1"/>
        <v>15</v>
      </c>
      <c r="B19" s="177" t="s">
        <v>159</v>
      </c>
      <c r="C19" s="177"/>
      <c r="D19" s="177"/>
      <c r="E19" s="19" t="s">
        <v>52</v>
      </c>
      <c r="F19" s="5">
        <v>0</v>
      </c>
      <c r="G19" s="5">
        <v>0</v>
      </c>
      <c r="H19" s="30">
        <v>6400</v>
      </c>
      <c r="I19" s="25">
        <f t="shared" si="0"/>
        <v>0</v>
      </c>
    </row>
    <row r="20" spans="1:9" ht="14.25">
      <c r="A20" s="18">
        <f t="shared" si="1"/>
        <v>16</v>
      </c>
      <c r="B20" s="177" t="s">
        <v>160</v>
      </c>
      <c r="C20" s="177"/>
      <c r="D20" s="177"/>
      <c r="E20" s="19" t="s">
        <v>52</v>
      </c>
      <c r="F20" s="5">
        <v>0</v>
      </c>
      <c r="G20" s="5">
        <v>0</v>
      </c>
      <c r="H20" s="30">
        <v>6280</v>
      </c>
      <c r="I20" s="25">
        <f t="shared" si="0"/>
        <v>0</v>
      </c>
    </row>
    <row r="21" spans="1:9" ht="14.25">
      <c r="A21" s="18">
        <f t="shared" si="1"/>
        <v>17</v>
      </c>
      <c r="B21" s="177" t="s">
        <v>161</v>
      </c>
      <c r="C21" s="177"/>
      <c r="D21" s="177"/>
      <c r="E21" s="19" t="s">
        <v>52</v>
      </c>
      <c r="F21" s="5">
        <v>0</v>
      </c>
      <c r="G21" s="5">
        <v>0</v>
      </c>
      <c r="H21" s="30">
        <v>8500</v>
      </c>
      <c r="I21" s="25">
        <f t="shared" si="0"/>
        <v>0</v>
      </c>
    </row>
    <row r="22" spans="1:9" ht="14.25">
      <c r="A22" s="18">
        <f t="shared" si="1"/>
        <v>18</v>
      </c>
      <c r="B22" s="177" t="s">
        <v>162</v>
      </c>
      <c r="C22" s="177"/>
      <c r="D22" s="177"/>
      <c r="E22" s="19" t="s">
        <v>52</v>
      </c>
      <c r="F22" s="5">
        <v>0</v>
      </c>
      <c r="G22" s="5">
        <v>0</v>
      </c>
      <c r="H22" s="30">
        <v>8750</v>
      </c>
      <c r="I22" s="25">
        <f t="shared" si="0"/>
        <v>0</v>
      </c>
    </row>
    <row r="23" spans="1:9" ht="14.25">
      <c r="A23" s="18">
        <f t="shared" si="1"/>
        <v>19</v>
      </c>
      <c r="B23" s="177" t="s">
        <v>163</v>
      </c>
      <c r="C23" s="177"/>
      <c r="D23" s="177"/>
      <c r="E23" s="19" t="s">
        <v>52</v>
      </c>
      <c r="F23" s="5">
        <v>0</v>
      </c>
      <c r="G23" s="5">
        <v>0</v>
      </c>
      <c r="H23" s="30">
        <v>9375</v>
      </c>
      <c r="I23" s="25">
        <f t="shared" si="0"/>
        <v>0</v>
      </c>
    </row>
    <row r="24" spans="1:9" ht="14.25">
      <c r="A24" s="18">
        <f t="shared" si="1"/>
        <v>20</v>
      </c>
      <c r="B24" s="177" t="s">
        <v>164</v>
      </c>
      <c r="C24" s="177"/>
      <c r="D24" s="177"/>
      <c r="E24" s="19" t="s">
        <v>52</v>
      </c>
      <c r="F24" s="5">
        <v>0</v>
      </c>
      <c r="G24" s="5">
        <v>0</v>
      </c>
      <c r="H24" s="30">
        <v>9750</v>
      </c>
      <c r="I24" s="25">
        <f t="shared" si="0"/>
        <v>0</v>
      </c>
    </row>
    <row r="25" spans="1:9" ht="14.25">
      <c r="A25" s="18">
        <f t="shared" si="1"/>
        <v>21</v>
      </c>
      <c r="B25" s="177" t="s">
        <v>165</v>
      </c>
      <c r="C25" s="177"/>
      <c r="D25" s="177"/>
      <c r="E25" s="19" t="s">
        <v>52</v>
      </c>
      <c r="F25" s="5">
        <v>0</v>
      </c>
      <c r="G25" s="5">
        <v>0</v>
      </c>
      <c r="H25" s="30">
        <v>11600</v>
      </c>
      <c r="I25" s="25">
        <f t="shared" si="0"/>
        <v>0</v>
      </c>
    </row>
    <row r="26" spans="1:9" ht="14.25">
      <c r="A26" s="18">
        <f t="shared" si="1"/>
        <v>22</v>
      </c>
      <c r="B26" s="177" t="s">
        <v>166</v>
      </c>
      <c r="C26" s="177"/>
      <c r="D26" s="177"/>
      <c r="E26" s="19" t="s">
        <v>52</v>
      </c>
      <c r="F26" s="5">
        <v>0</v>
      </c>
      <c r="G26" s="5">
        <v>0</v>
      </c>
      <c r="H26" s="30">
        <v>13920</v>
      </c>
      <c r="I26" s="25">
        <f t="shared" si="0"/>
        <v>0</v>
      </c>
    </row>
    <row r="27" spans="1:9" ht="14.25">
      <c r="A27" s="18">
        <f t="shared" si="1"/>
        <v>23</v>
      </c>
      <c r="B27" s="177" t="s">
        <v>167</v>
      </c>
      <c r="C27" s="177"/>
      <c r="D27" s="177"/>
      <c r="E27" s="19" t="s">
        <v>52</v>
      </c>
      <c r="F27" s="5">
        <v>0</v>
      </c>
      <c r="G27" s="5">
        <v>0</v>
      </c>
      <c r="H27" s="30">
        <v>17400</v>
      </c>
      <c r="I27" s="25">
        <f t="shared" si="0"/>
        <v>0</v>
      </c>
    </row>
    <row r="28" spans="1:9" ht="14.25">
      <c r="A28" s="18">
        <f t="shared" si="1"/>
        <v>24</v>
      </c>
      <c r="B28" s="177" t="s">
        <v>168</v>
      </c>
      <c r="C28" s="177"/>
      <c r="D28" s="177"/>
      <c r="E28" s="19" t="s">
        <v>52</v>
      </c>
      <c r="F28" s="5">
        <v>0</v>
      </c>
      <c r="G28" s="5">
        <v>0</v>
      </c>
      <c r="H28" s="30">
        <v>18000</v>
      </c>
      <c r="I28" s="25">
        <f t="shared" si="0"/>
        <v>0</v>
      </c>
    </row>
    <row r="29" spans="1:9" ht="14.25">
      <c r="A29" s="18">
        <f t="shared" si="1"/>
        <v>25</v>
      </c>
      <c r="B29" s="177" t="s">
        <v>169</v>
      </c>
      <c r="C29" s="177"/>
      <c r="D29" s="177"/>
      <c r="E29" s="19" t="s">
        <v>52</v>
      </c>
      <c r="F29" s="5">
        <v>0</v>
      </c>
      <c r="G29" s="5">
        <v>0</v>
      </c>
      <c r="H29" s="30">
        <v>19200</v>
      </c>
      <c r="I29" s="25">
        <f t="shared" si="0"/>
        <v>0</v>
      </c>
    </row>
    <row r="30" spans="1:9" ht="14.25">
      <c r="A30" s="18">
        <f t="shared" si="1"/>
        <v>26</v>
      </c>
      <c r="B30" s="177" t="s">
        <v>170</v>
      </c>
      <c r="C30" s="177"/>
      <c r="D30" s="177"/>
      <c r="E30" s="19" t="s">
        <v>52</v>
      </c>
      <c r="F30" s="5">
        <v>0</v>
      </c>
      <c r="G30" s="5">
        <v>0</v>
      </c>
      <c r="H30" s="30">
        <v>7200</v>
      </c>
      <c r="I30" s="25">
        <f t="shared" si="0"/>
        <v>0</v>
      </c>
    </row>
    <row r="31" spans="1:9" ht="14.25">
      <c r="A31" s="18">
        <f t="shared" si="1"/>
        <v>27</v>
      </c>
      <c r="B31" s="177" t="s">
        <v>228</v>
      </c>
      <c r="C31" s="177"/>
      <c r="D31" s="177"/>
      <c r="E31" s="19" t="s">
        <v>52</v>
      </c>
      <c r="F31" s="5">
        <v>0</v>
      </c>
      <c r="G31" s="6">
        <v>0</v>
      </c>
      <c r="H31" s="30">
        <v>4500</v>
      </c>
      <c r="I31" s="25">
        <f t="shared" si="0"/>
        <v>0</v>
      </c>
    </row>
    <row r="32" spans="1:9" ht="14.25">
      <c r="A32" s="18">
        <f t="shared" si="1"/>
        <v>28</v>
      </c>
      <c r="B32" s="177" t="s">
        <v>171</v>
      </c>
      <c r="C32" s="177"/>
      <c r="D32" s="177"/>
      <c r="E32" s="19" t="s">
        <v>52</v>
      </c>
      <c r="F32" s="5">
        <v>0</v>
      </c>
      <c r="G32" s="6">
        <v>0</v>
      </c>
      <c r="H32" s="30">
        <v>6500</v>
      </c>
      <c r="I32" s="25">
        <f t="shared" si="0"/>
        <v>0</v>
      </c>
    </row>
    <row r="33" spans="1:9" ht="14.25">
      <c r="A33" s="18">
        <f t="shared" si="1"/>
        <v>29</v>
      </c>
      <c r="B33" s="177" t="s">
        <v>172</v>
      </c>
      <c r="C33" s="177"/>
      <c r="D33" s="177"/>
      <c r="E33" s="19" t="s">
        <v>52</v>
      </c>
      <c r="F33" s="5">
        <v>0</v>
      </c>
      <c r="G33" s="6">
        <v>0</v>
      </c>
      <c r="H33" s="30">
        <v>9300</v>
      </c>
      <c r="I33" s="25">
        <f t="shared" si="0"/>
        <v>0</v>
      </c>
    </row>
    <row r="34" spans="1:9" ht="14.25">
      <c r="A34" s="18">
        <f t="shared" si="1"/>
        <v>30</v>
      </c>
      <c r="B34" s="177" t="s">
        <v>173</v>
      </c>
      <c r="C34" s="177"/>
      <c r="D34" s="177"/>
      <c r="E34" s="19" t="s">
        <v>52</v>
      </c>
      <c r="F34" s="5">
        <v>0</v>
      </c>
      <c r="G34" s="6">
        <v>0</v>
      </c>
      <c r="H34" s="30">
        <v>15000</v>
      </c>
      <c r="I34" s="25">
        <f t="shared" si="0"/>
        <v>0</v>
      </c>
    </row>
    <row r="35" spans="1:9" ht="14.25">
      <c r="A35" s="18">
        <f t="shared" si="1"/>
        <v>31</v>
      </c>
      <c r="B35" s="177" t="s">
        <v>174</v>
      </c>
      <c r="C35" s="177"/>
      <c r="D35" s="177"/>
      <c r="E35" s="19" t="s">
        <v>55</v>
      </c>
      <c r="F35" s="5">
        <v>0</v>
      </c>
      <c r="G35" s="6">
        <v>0</v>
      </c>
      <c r="H35" s="30">
        <v>15</v>
      </c>
      <c r="I35" s="25">
        <f t="shared" si="0"/>
        <v>0</v>
      </c>
    </row>
    <row r="36" spans="1:9" ht="14.25">
      <c r="A36" s="18">
        <f t="shared" si="1"/>
        <v>32</v>
      </c>
      <c r="B36" s="177" t="s">
        <v>175</v>
      </c>
      <c r="C36" s="177"/>
      <c r="D36" s="177"/>
      <c r="E36" s="19" t="s">
        <v>54</v>
      </c>
      <c r="F36" s="5">
        <v>0</v>
      </c>
      <c r="G36" s="6">
        <v>0</v>
      </c>
      <c r="H36" s="30">
        <v>75</v>
      </c>
      <c r="I36" s="25">
        <f t="shared" si="0"/>
        <v>0</v>
      </c>
    </row>
    <row r="37" spans="1:9" ht="14.25">
      <c r="A37" s="18">
        <f t="shared" si="1"/>
        <v>33</v>
      </c>
      <c r="B37" s="177" t="s">
        <v>176</v>
      </c>
      <c r="C37" s="177"/>
      <c r="D37" s="177"/>
      <c r="E37" s="19" t="s">
        <v>53</v>
      </c>
      <c r="F37" s="5">
        <v>0</v>
      </c>
      <c r="G37" s="6">
        <v>0</v>
      </c>
      <c r="H37" s="30">
        <v>12.5</v>
      </c>
      <c r="I37" s="25">
        <f t="shared" si="0"/>
        <v>0</v>
      </c>
    </row>
    <row r="38" spans="1:9" ht="14.25">
      <c r="A38" s="18">
        <f t="shared" si="1"/>
        <v>34</v>
      </c>
      <c r="B38" s="177" t="s">
        <v>177</v>
      </c>
      <c r="C38" s="177"/>
      <c r="D38" s="177"/>
      <c r="E38" s="19" t="s">
        <v>53</v>
      </c>
      <c r="F38" s="5">
        <v>0</v>
      </c>
      <c r="G38" s="6">
        <v>0</v>
      </c>
      <c r="H38" s="30">
        <v>85</v>
      </c>
      <c r="I38" s="25">
        <f t="shared" si="0"/>
        <v>0</v>
      </c>
    </row>
    <row r="39" spans="1:9" ht="14.25">
      <c r="A39" s="18">
        <f t="shared" si="1"/>
        <v>35</v>
      </c>
      <c r="B39" s="177" t="s">
        <v>178</v>
      </c>
      <c r="C39" s="177"/>
      <c r="D39" s="177"/>
      <c r="E39" s="19" t="s">
        <v>52</v>
      </c>
      <c r="F39" s="5">
        <v>0</v>
      </c>
      <c r="G39" s="6">
        <v>0</v>
      </c>
      <c r="H39" s="30">
        <v>377.53</v>
      </c>
      <c r="I39" s="25">
        <f t="shared" si="0"/>
        <v>0</v>
      </c>
    </row>
    <row r="40" spans="1:9" ht="14.25">
      <c r="A40" s="18">
        <f t="shared" si="1"/>
        <v>36</v>
      </c>
      <c r="B40" s="177" t="s">
        <v>179</v>
      </c>
      <c r="C40" s="177"/>
      <c r="D40" s="177"/>
      <c r="E40" s="19" t="s">
        <v>54</v>
      </c>
      <c r="F40" s="5">
        <v>0</v>
      </c>
      <c r="G40" s="6">
        <v>0</v>
      </c>
      <c r="H40" s="30">
        <v>150</v>
      </c>
      <c r="I40" s="25">
        <f t="shared" si="0"/>
        <v>0</v>
      </c>
    </row>
    <row r="41" spans="1:9" ht="14.25">
      <c r="A41" s="18">
        <f t="shared" si="1"/>
        <v>37</v>
      </c>
      <c r="B41" s="177" t="s">
        <v>180</v>
      </c>
      <c r="C41" s="177"/>
      <c r="D41" s="177"/>
      <c r="E41" s="19" t="s">
        <v>54</v>
      </c>
      <c r="F41" s="5">
        <v>0</v>
      </c>
      <c r="G41" s="6">
        <v>0</v>
      </c>
      <c r="H41" s="30">
        <v>164</v>
      </c>
      <c r="I41" s="25">
        <f t="shared" si="0"/>
        <v>0</v>
      </c>
    </row>
    <row r="42" spans="1:9" ht="14.25">
      <c r="A42" s="18">
        <f t="shared" si="1"/>
        <v>38</v>
      </c>
      <c r="B42" s="177" t="s">
        <v>181</v>
      </c>
      <c r="C42" s="177"/>
      <c r="D42" s="177"/>
      <c r="E42" s="19" t="s">
        <v>54</v>
      </c>
      <c r="F42" s="5">
        <v>0</v>
      </c>
      <c r="G42" s="6">
        <v>0</v>
      </c>
      <c r="H42" s="30">
        <v>179</v>
      </c>
      <c r="I42" s="25">
        <f t="shared" si="0"/>
        <v>0</v>
      </c>
    </row>
    <row r="43" spans="1:9" ht="14.25">
      <c r="A43" s="18">
        <f t="shared" si="1"/>
        <v>39</v>
      </c>
      <c r="B43" s="177" t="s">
        <v>182</v>
      </c>
      <c r="C43" s="177"/>
      <c r="D43" s="177"/>
      <c r="E43" s="19" t="s">
        <v>54</v>
      </c>
      <c r="F43" s="5">
        <v>0</v>
      </c>
      <c r="G43" s="6">
        <v>0</v>
      </c>
      <c r="H43" s="30">
        <v>193</v>
      </c>
      <c r="I43" s="25">
        <f t="shared" si="0"/>
        <v>0</v>
      </c>
    </row>
    <row r="44" spans="1:9" ht="14.25">
      <c r="A44" s="18">
        <f t="shared" si="1"/>
        <v>40</v>
      </c>
      <c r="B44" s="177" t="s">
        <v>183</v>
      </c>
      <c r="C44" s="177"/>
      <c r="D44" s="177"/>
      <c r="E44" s="19" t="s">
        <v>54</v>
      </c>
      <c r="F44" s="5">
        <v>0</v>
      </c>
      <c r="G44" s="6">
        <v>0</v>
      </c>
      <c r="H44" s="30">
        <v>201</v>
      </c>
      <c r="I44" s="25">
        <f t="shared" si="0"/>
        <v>0</v>
      </c>
    </row>
    <row r="45" spans="1:9" ht="14.25">
      <c r="A45" s="18">
        <f t="shared" si="1"/>
        <v>41</v>
      </c>
      <c r="B45" s="177" t="s">
        <v>184</v>
      </c>
      <c r="C45" s="177"/>
      <c r="D45" s="177"/>
      <c r="E45" s="19" t="s">
        <v>54</v>
      </c>
      <c r="F45" s="5">
        <v>0</v>
      </c>
      <c r="G45" s="6">
        <v>0</v>
      </c>
      <c r="H45" s="30">
        <v>195</v>
      </c>
      <c r="I45" s="25">
        <f t="shared" si="0"/>
        <v>0</v>
      </c>
    </row>
    <row r="46" spans="1:9" ht="14.25">
      <c r="A46" s="18">
        <f t="shared" si="1"/>
        <v>42</v>
      </c>
      <c r="B46" s="177" t="s">
        <v>185</v>
      </c>
      <c r="C46" s="177"/>
      <c r="D46" s="177"/>
      <c r="E46" s="19" t="s">
        <v>54</v>
      </c>
      <c r="F46" s="6">
        <v>0</v>
      </c>
      <c r="G46" s="6">
        <v>0</v>
      </c>
      <c r="H46" s="30">
        <v>215</v>
      </c>
      <c r="I46" s="25">
        <f t="shared" si="0"/>
        <v>0</v>
      </c>
    </row>
    <row r="47" ht="14.25">
      <c r="H47" s="13"/>
    </row>
    <row r="48" ht="14.25">
      <c r="H48" s="13"/>
    </row>
    <row r="49" ht="14.25">
      <c r="H49" s="13"/>
    </row>
    <row r="50" ht="14.25">
      <c r="H50" s="13"/>
    </row>
    <row r="51" ht="14.25">
      <c r="H51" s="13"/>
    </row>
    <row r="52" ht="14.25">
      <c r="H52" s="13"/>
    </row>
    <row r="53" ht="14.25">
      <c r="H53" s="13"/>
    </row>
    <row r="54" ht="14.25">
      <c r="H54" s="13"/>
    </row>
    <row r="55" ht="14.25">
      <c r="H55" s="13"/>
    </row>
    <row r="56" ht="14.25">
      <c r="H56" s="13"/>
    </row>
    <row r="57" ht="14.25">
      <c r="H57" s="13"/>
    </row>
  </sheetData>
  <sheetProtection sheet="1" objects="1" scenarios="1" selectLockedCells="1"/>
  <mergeCells count="50">
    <mergeCell ref="H3:H4"/>
    <mergeCell ref="I3:I4"/>
    <mergeCell ref="B6:D6"/>
    <mergeCell ref="A1:I2"/>
    <mergeCell ref="A3:A4"/>
    <mergeCell ref="B3:D4"/>
    <mergeCell ref="E3:E4"/>
    <mergeCell ref="F3:F4"/>
    <mergeCell ref="G3:G4"/>
    <mergeCell ref="B5:D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6:D46"/>
    <mergeCell ref="B39:D39"/>
    <mergeCell ref="B40:D40"/>
    <mergeCell ref="B41:D41"/>
    <mergeCell ref="B42:D42"/>
    <mergeCell ref="B43:D43"/>
    <mergeCell ref="B44:D44"/>
    <mergeCell ref="B45:D45"/>
  </mergeCells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Footer>&amp;L
&amp;D&amp;COFF-SITE IMPROVEMENT BOND ESTIMATE TABULATION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48"/>
  <sheetViews>
    <sheetView workbookViewId="0" topLeftCell="A1">
      <selection activeCell="J5" sqref="J5"/>
    </sheetView>
  </sheetViews>
  <sheetFormatPr defaultColWidth="9.140625" defaultRowHeight="12.75"/>
  <cols>
    <col min="1" max="1" width="4.8515625" style="15" customWidth="1"/>
    <col min="2" max="3" width="9.140625" style="15" customWidth="1"/>
    <col min="4" max="4" width="7.421875" style="15" customWidth="1"/>
    <col min="5" max="5" width="3.8515625" style="15" customWidth="1"/>
    <col min="6" max="7" width="12.7109375" style="15" customWidth="1"/>
    <col min="8" max="9" width="18.140625" style="15" customWidth="1"/>
  </cols>
  <sheetData>
    <row r="1" spans="1:9" ht="13.5" thickTop="1">
      <c r="A1" s="178" t="s">
        <v>233</v>
      </c>
      <c r="B1" s="179"/>
      <c r="C1" s="179"/>
      <c r="D1" s="179"/>
      <c r="E1" s="179"/>
      <c r="F1" s="179"/>
      <c r="G1" s="179"/>
      <c r="H1" s="179"/>
      <c r="I1" s="180"/>
    </row>
    <row r="2" spans="1:9" ht="13.5" thickBot="1">
      <c r="A2" s="181"/>
      <c r="B2" s="182"/>
      <c r="C2" s="182"/>
      <c r="D2" s="182"/>
      <c r="E2" s="182"/>
      <c r="F2" s="182"/>
      <c r="G2" s="182"/>
      <c r="H2" s="182"/>
      <c r="I2" s="183"/>
    </row>
    <row r="3" spans="1:9" s="1" customFormat="1" ht="12.75" customHeight="1" thickTop="1">
      <c r="A3" s="173" t="s">
        <v>22</v>
      </c>
      <c r="B3" s="189" t="s">
        <v>23</v>
      </c>
      <c r="C3" s="190"/>
      <c r="D3" s="191"/>
      <c r="E3" s="195" t="s">
        <v>24</v>
      </c>
      <c r="F3" s="197" t="s">
        <v>244</v>
      </c>
      <c r="G3" s="197" t="s">
        <v>245</v>
      </c>
      <c r="H3" s="173" t="s">
        <v>25</v>
      </c>
      <c r="I3" s="175" t="s">
        <v>26</v>
      </c>
    </row>
    <row r="4" spans="1:9" s="1" customFormat="1" ht="12.75" customHeight="1" thickBot="1">
      <c r="A4" s="174"/>
      <c r="B4" s="192"/>
      <c r="C4" s="193"/>
      <c r="D4" s="194"/>
      <c r="E4" s="196"/>
      <c r="F4" s="198"/>
      <c r="G4" s="198"/>
      <c r="H4" s="174"/>
      <c r="I4" s="176"/>
    </row>
    <row r="5" spans="1:9" s="1" customFormat="1" ht="12.75" customHeight="1" thickTop="1">
      <c r="A5" s="31">
        <v>43</v>
      </c>
      <c r="B5" s="177" t="s">
        <v>229</v>
      </c>
      <c r="C5" s="177"/>
      <c r="D5" s="177"/>
      <c r="E5" s="17" t="s">
        <v>54</v>
      </c>
      <c r="F5" s="35">
        <v>0</v>
      </c>
      <c r="G5" s="35">
        <v>0</v>
      </c>
      <c r="H5" s="32">
        <v>235</v>
      </c>
      <c r="I5" s="23">
        <f aca="true" t="shared" si="0" ref="I5:I46">(F5*H5)+(G5*H5)</f>
        <v>0</v>
      </c>
    </row>
    <row r="6" spans="1:9" s="1" customFormat="1" ht="12.75" customHeight="1">
      <c r="A6" s="33">
        <v>44</v>
      </c>
      <c r="B6" s="210" t="s">
        <v>230</v>
      </c>
      <c r="C6" s="210"/>
      <c r="D6" s="210"/>
      <c r="E6" s="17" t="s">
        <v>54</v>
      </c>
      <c r="F6" s="35">
        <v>0</v>
      </c>
      <c r="G6" s="35">
        <v>0</v>
      </c>
      <c r="H6" s="34">
        <v>225</v>
      </c>
      <c r="I6" s="25">
        <f t="shared" si="0"/>
        <v>0</v>
      </c>
    </row>
    <row r="7" spans="1:9" ht="14.25">
      <c r="A7" s="16">
        <v>45</v>
      </c>
      <c r="B7" s="211" t="s">
        <v>186</v>
      </c>
      <c r="C7" s="211"/>
      <c r="D7" s="211"/>
      <c r="E7" s="17" t="s">
        <v>54</v>
      </c>
      <c r="F7" s="35">
        <v>0</v>
      </c>
      <c r="G7" s="35">
        <v>0</v>
      </c>
      <c r="H7" s="29">
        <v>245</v>
      </c>
      <c r="I7" s="25">
        <f t="shared" si="0"/>
        <v>0</v>
      </c>
    </row>
    <row r="8" spans="1:9" ht="14.25">
      <c r="A8" s="18">
        <f aca="true" t="shared" si="1" ref="A8:A46">A7+1</f>
        <v>46</v>
      </c>
      <c r="B8" s="209" t="s">
        <v>187</v>
      </c>
      <c r="C8" s="209"/>
      <c r="D8" s="209"/>
      <c r="E8" s="19" t="s">
        <v>54</v>
      </c>
      <c r="F8" s="6">
        <v>0</v>
      </c>
      <c r="G8" s="5">
        <v>0</v>
      </c>
      <c r="H8" s="30">
        <v>290</v>
      </c>
      <c r="I8" s="25">
        <f t="shared" si="0"/>
        <v>0</v>
      </c>
    </row>
    <row r="9" spans="1:9" ht="14.25">
      <c r="A9" s="18">
        <f t="shared" si="1"/>
        <v>47</v>
      </c>
      <c r="B9" s="209" t="s">
        <v>188</v>
      </c>
      <c r="C9" s="209"/>
      <c r="D9" s="209"/>
      <c r="E9" s="19" t="s">
        <v>54</v>
      </c>
      <c r="F9" s="6">
        <v>0</v>
      </c>
      <c r="G9" s="5">
        <v>0</v>
      </c>
      <c r="H9" s="30">
        <v>335</v>
      </c>
      <c r="I9" s="25">
        <f t="shared" si="0"/>
        <v>0</v>
      </c>
    </row>
    <row r="10" spans="1:9" ht="14.25">
      <c r="A10" s="18">
        <f t="shared" si="1"/>
        <v>48</v>
      </c>
      <c r="B10" s="209" t="s">
        <v>189</v>
      </c>
      <c r="C10" s="209"/>
      <c r="D10" s="209"/>
      <c r="E10" s="19" t="s">
        <v>54</v>
      </c>
      <c r="F10" s="6">
        <v>0</v>
      </c>
      <c r="G10" s="5">
        <v>0</v>
      </c>
      <c r="H10" s="30">
        <v>275</v>
      </c>
      <c r="I10" s="25">
        <f t="shared" si="0"/>
        <v>0</v>
      </c>
    </row>
    <row r="11" spans="1:9" ht="14.25">
      <c r="A11" s="18">
        <f t="shared" si="1"/>
        <v>49</v>
      </c>
      <c r="B11" s="209" t="s">
        <v>190</v>
      </c>
      <c r="C11" s="209"/>
      <c r="D11" s="209"/>
      <c r="E11" s="19" t="s">
        <v>54</v>
      </c>
      <c r="F11" s="6">
        <v>0</v>
      </c>
      <c r="G11" s="5">
        <v>0</v>
      </c>
      <c r="H11" s="30">
        <v>325</v>
      </c>
      <c r="I11" s="25">
        <f t="shared" si="0"/>
        <v>0</v>
      </c>
    </row>
    <row r="12" spans="1:9" ht="14.25">
      <c r="A12" s="18">
        <f t="shared" si="1"/>
        <v>50</v>
      </c>
      <c r="B12" s="209" t="s">
        <v>191</v>
      </c>
      <c r="C12" s="209"/>
      <c r="D12" s="209"/>
      <c r="E12" s="19" t="s">
        <v>54</v>
      </c>
      <c r="F12" s="6">
        <v>0</v>
      </c>
      <c r="G12" s="5">
        <v>0</v>
      </c>
      <c r="H12" s="30">
        <v>365</v>
      </c>
      <c r="I12" s="25">
        <f t="shared" si="0"/>
        <v>0</v>
      </c>
    </row>
    <row r="13" spans="1:9" ht="14.25">
      <c r="A13" s="18">
        <f t="shared" si="1"/>
        <v>51</v>
      </c>
      <c r="B13" s="209" t="s">
        <v>192</v>
      </c>
      <c r="C13" s="209"/>
      <c r="D13" s="209"/>
      <c r="E13" s="19" t="s">
        <v>54</v>
      </c>
      <c r="F13" s="6">
        <v>0</v>
      </c>
      <c r="G13" s="5">
        <v>0</v>
      </c>
      <c r="H13" s="30">
        <v>395</v>
      </c>
      <c r="I13" s="25">
        <f t="shared" si="0"/>
        <v>0</v>
      </c>
    </row>
    <row r="14" spans="1:9" ht="14.25">
      <c r="A14" s="18">
        <f t="shared" si="1"/>
        <v>52</v>
      </c>
      <c r="B14" s="209" t="s">
        <v>193</v>
      </c>
      <c r="C14" s="209"/>
      <c r="D14" s="209"/>
      <c r="E14" s="19" t="s">
        <v>54</v>
      </c>
      <c r="F14" s="6">
        <v>0</v>
      </c>
      <c r="G14" s="5">
        <v>0</v>
      </c>
      <c r="H14" s="30">
        <v>280</v>
      </c>
      <c r="I14" s="25">
        <f t="shared" si="0"/>
        <v>0</v>
      </c>
    </row>
    <row r="15" spans="1:9" ht="14.25">
      <c r="A15" s="18">
        <f t="shared" si="1"/>
        <v>53</v>
      </c>
      <c r="B15" s="209" t="s">
        <v>194</v>
      </c>
      <c r="C15" s="209"/>
      <c r="D15" s="209"/>
      <c r="E15" s="19" t="s">
        <v>54</v>
      </c>
      <c r="F15" s="6">
        <v>0</v>
      </c>
      <c r="G15" s="5">
        <v>0</v>
      </c>
      <c r="H15" s="30">
        <v>292</v>
      </c>
      <c r="I15" s="25">
        <f t="shared" si="0"/>
        <v>0</v>
      </c>
    </row>
    <row r="16" spans="1:9" ht="14.25">
      <c r="A16" s="18">
        <f t="shared" si="1"/>
        <v>54</v>
      </c>
      <c r="B16" s="209" t="s">
        <v>195</v>
      </c>
      <c r="C16" s="209"/>
      <c r="D16" s="209"/>
      <c r="E16" s="19" t="s">
        <v>54</v>
      </c>
      <c r="F16" s="6">
        <v>0</v>
      </c>
      <c r="G16" s="5">
        <v>0</v>
      </c>
      <c r="H16" s="30">
        <v>304</v>
      </c>
      <c r="I16" s="25">
        <f t="shared" si="0"/>
        <v>0</v>
      </c>
    </row>
    <row r="17" spans="1:9" ht="14.25">
      <c r="A17" s="18">
        <f t="shared" si="1"/>
        <v>55</v>
      </c>
      <c r="B17" s="209" t="s">
        <v>196</v>
      </c>
      <c r="C17" s="209"/>
      <c r="D17" s="209"/>
      <c r="E17" s="19" t="s">
        <v>54</v>
      </c>
      <c r="F17" s="6">
        <v>0</v>
      </c>
      <c r="G17" s="5">
        <v>0</v>
      </c>
      <c r="H17" s="30">
        <v>316</v>
      </c>
      <c r="I17" s="25">
        <f t="shared" si="0"/>
        <v>0</v>
      </c>
    </row>
    <row r="18" spans="1:9" ht="14.25">
      <c r="A18" s="18">
        <f t="shared" si="1"/>
        <v>56</v>
      </c>
      <c r="B18" s="209" t="s">
        <v>197</v>
      </c>
      <c r="C18" s="209"/>
      <c r="D18" s="209"/>
      <c r="E18" s="19" t="s">
        <v>54</v>
      </c>
      <c r="F18" s="6">
        <v>0</v>
      </c>
      <c r="G18" s="5">
        <v>0</v>
      </c>
      <c r="H18" s="30">
        <v>328</v>
      </c>
      <c r="I18" s="25">
        <f t="shared" si="0"/>
        <v>0</v>
      </c>
    </row>
    <row r="19" spans="1:9" ht="14.25">
      <c r="A19" s="18">
        <f t="shared" si="1"/>
        <v>57</v>
      </c>
      <c r="B19" s="209" t="s">
        <v>198</v>
      </c>
      <c r="C19" s="209"/>
      <c r="D19" s="209"/>
      <c r="E19" s="19" t="s">
        <v>54</v>
      </c>
      <c r="F19" s="6">
        <v>0</v>
      </c>
      <c r="G19" s="5">
        <v>0</v>
      </c>
      <c r="H19" s="30">
        <v>395</v>
      </c>
      <c r="I19" s="25">
        <f t="shared" si="0"/>
        <v>0</v>
      </c>
    </row>
    <row r="20" spans="1:9" ht="14.25">
      <c r="A20" s="18">
        <f t="shared" si="1"/>
        <v>58</v>
      </c>
      <c r="B20" s="209" t="s">
        <v>199</v>
      </c>
      <c r="C20" s="209"/>
      <c r="D20" s="209"/>
      <c r="E20" s="19" t="s">
        <v>54</v>
      </c>
      <c r="F20" s="5">
        <v>0</v>
      </c>
      <c r="G20" s="5">
        <v>0</v>
      </c>
      <c r="H20" s="30">
        <v>410</v>
      </c>
      <c r="I20" s="25">
        <f t="shared" si="0"/>
        <v>0</v>
      </c>
    </row>
    <row r="21" spans="1:9" ht="14.25">
      <c r="A21" s="18">
        <f t="shared" si="1"/>
        <v>59</v>
      </c>
      <c r="B21" s="209" t="s">
        <v>200</v>
      </c>
      <c r="C21" s="209"/>
      <c r="D21" s="209"/>
      <c r="E21" s="19" t="s">
        <v>54</v>
      </c>
      <c r="F21" s="5">
        <v>0</v>
      </c>
      <c r="G21" s="5">
        <v>0</v>
      </c>
      <c r="H21" s="30">
        <v>425</v>
      </c>
      <c r="I21" s="25">
        <f t="shared" si="0"/>
        <v>0</v>
      </c>
    </row>
    <row r="22" spans="1:9" ht="14.25">
      <c r="A22" s="18">
        <f t="shared" si="1"/>
        <v>60</v>
      </c>
      <c r="B22" s="209" t="s">
        <v>201</v>
      </c>
      <c r="C22" s="209"/>
      <c r="D22" s="209"/>
      <c r="E22" s="19" t="s">
        <v>54</v>
      </c>
      <c r="F22" s="5">
        <v>0</v>
      </c>
      <c r="G22" s="5">
        <v>0</v>
      </c>
      <c r="H22" s="30">
        <v>440</v>
      </c>
      <c r="I22" s="25">
        <f t="shared" si="0"/>
        <v>0</v>
      </c>
    </row>
    <row r="23" spans="1:9" ht="14.25">
      <c r="A23" s="18">
        <f t="shared" si="1"/>
        <v>61</v>
      </c>
      <c r="B23" s="209" t="s">
        <v>202</v>
      </c>
      <c r="C23" s="209"/>
      <c r="D23" s="209"/>
      <c r="E23" s="19" t="s">
        <v>54</v>
      </c>
      <c r="F23" s="5">
        <v>0</v>
      </c>
      <c r="G23" s="5">
        <v>0</v>
      </c>
      <c r="H23" s="30">
        <v>455</v>
      </c>
      <c r="I23" s="25">
        <f t="shared" si="0"/>
        <v>0</v>
      </c>
    </row>
    <row r="24" spans="1:9" ht="14.25">
      <c r="A24" s="18">
        <f t="shared" si="1"/>
        <v>62</v>
      </c>
      <c r="B24" s="209" t="s">
        <v>203</v>
      </c>
      <c r="C24" s="209"/>
      <c r="D24" s="209"/>
      <c r="E24" s="19" t="s">
        <v>54</v>
      </c>
      <c r="F24" s="5">
        <v>0</v>
      </c>
      <c r="G24" s="5">
        <v>0</v>
      </c>
      <c r="H24" s="30">
        <v>350</v>
      </c>
      <c r="I24" s="25">
        <f t="shared" si="0"/>
        <v>0</v>
      </c>
    </row>
    <row r="25" spans="1:9" ht="14.25">
      <c r="A25" s="18">
        <f t="shared" si="1"/>
        <v>63</v>
      </c>
      <c r="B25" s="209" t="s">
        <v>204</v>
      </c>
      <c r="C25" s="209"/>
      <c r="D25" s="209"/>
      <c r="E25" s="19" t="s">
        <v>54</v>
      </c>
      <c r="F25" s="5">
        <v>0</v>
      </c>
      <c r="G25" s="5">
        <v>0</v>
      </c>
      <c r="H25" s="30">
        <v>437</v>
      </c>
      <c r="I25" s="25">
        <f t="shared" si="0"/>
        <v>0</v>
      </c>
    </row>
    <row r="26" spans="1:9" ht="14.25">
      <c r="A26" s="18">
        <f t="shared" si="1"/>
        <v>64</v>
      </c>
      <c r="B26" s="209" t="s">
        <v>205</v>
      </c>
      <c r="C26" s="209"/>
      <c r="D26" s="209"/>
      <c r="E26" s="19" t="s">
        <v>54</v>
      </c>
      <c r="F26" s="5">
        <v>0</v>
      </c>
      <c r="G26" s="5">
        <v>0</v>
      </c>
      <c r="H26" s="30">
        <v>525</v>
      </c>
      <c r="I26" s="25">
        <f t="shared" si="0"/>
        <v>0</v>
      </c>
    </row>
    <row r="27" spans="1:9" ht="14.25">
      <c r="A27" s="18">
        <f t="shared" si="1"/>
        <v>65</v>
      </c>
      <c r="B27" s="209" t="s">
        <v>206</v>
      </c>
      <c r="C27" s="209"/>
      <c r="D27" s="209"/>
      <c r="E27" s="19" t="s">
        <v>54</v>
      </c>
      <c r="F27" s="5">
        <v>0</v>
      </c>
      <c r="G27" s="5">
        <v>0</v>
      </c>
      <c r="H27" s="30">
        <v>612</v>
      </c>
      <c r="I27" s="25">
        <f t="shared" si="0"/>
        <v>0</v>
      </c>
    </row>
    <row r="28" spans="1:9" ht="14.25">
      <c r="A28" s="18">
        <f t="shared" si="1"/>
        <v>66</v>
      </c>
      <c r="B28" s="209" t="s">
        <v>207</v>
      </c>
      <c r="C28" s="209"/>
      <c r="D28" s="209"/>
      <c r="E28" s="19" t="s">
        <v>54</v>
      </c>
      <c r="F28" s="5">
        <v>0</v>
      </c>
      <c r="G28" s="5">
        <v>0</v>
      </c>
      <c r="H28" s="30">
        <v>655</v>
      </c>
      <c r="I28" s="25">
        <f t="shared" si="0"/>
        <v>0</v>
      </c>
    </row>
    <row r="29" spans="1:9" ht="14.25">
      <c r="A29" s="18">
        <f t="shared" si="1"/>
        <v>67</v>
      </c>
      <c r="B29" s="209" t="s">
        <v>208</v>
      </c>
      <c r="C29" s="209"/>
      <c r="D29" s="209"/>
      <c r="E29" s="19" t="s">
        <v>54</v>
      </c>
      <c r="F29" s="5">
        <v>0</v>
      </c>
      <c r="G29" s="5">
        <v>0</v>
      </c>
      <c r="H29" s="30">
        <v>678</v>
      </c>
      <c r="I29" s="25">
        <f t="shared" si="0"/>
        <v>0</v>
      </c>
    </row>
    <row r="30" spans="1:9" ht="14.25">
      <c r="A30" s="18">
        <f t="shared" si="1"/>
        <v>68</v>
      </c>
      <c r="B30" s="209" t="s">
        <v>209</v>
      </c>
      <c r="C30" s="209"/>
      <c r="D30" s="209"/>
      <c r="E30" s="19" t="s">
        <v>54</v>
      </c>
      <c r="F30" s="5">
        <v>0</v>
      </c>
      <c r="G30" s="5">
        <v>0</v>
      </c>
      <c r="H30" s="30">
        <v>750</v>
      </c>
      <c r="I30" s="25">
        <f t="shared" si="0"/>
        <v>0</v>
      </c>
    </row>
    <row r="31" spans="1:9" ht="14.25">
      <c r="A31" s="18">
        <f t="shared" si="1"/>
        <v>69</v>
      </c>
      <c r="B31" s="209" t="s">
        <v>210</v>
      </c>
      <c r="C31" s="209"/>
      <c r="D31" s="209"/>
      <c r="E31" s="19" t="s">
        <v>54</v>
      </c>
      <c r="F31" s="5">
        <v>0</v>
      </c>
      <c r="G31" s="5">
        <v>0</v>
      </c>
      <c r="H31" s="30">
        <v>610</v>
      </c>
      <c r="I31" s="25">
        <f t="shared" si="0"/>
        <v>0</v>
      </c>
    </row>
    <row r="32" spans="1:9" ht="14.25">
      <c r="A32" s="18">
        <f t="shared" si="1"/>
        <v>70</v>
      </c>
      <c r="B32" s="209" t="s">
        <v>211</v>
      </c>
      <c r="C32" s="209"/>
      <c r="D32" s="209"/>
      <c r="E32" s="19" t="s">
        <v>54</v>
      </c>
      <c r="F32" s="5">
        <v>0</v>
      </c>
      <c r="G32" s="5">
        <v>0</v>
      </c>
      <c r="H32" s="30">
        <v>643</v>
      </c>
      <c r="I32" s="25">
        <f t="shared" si="0"/>
        <v>0</v>
      </c>
    </row>
    <row r="33" spans="1:9" ht="14.25">
      <c r="A33" s="18">
        <f t="shared" si="1"/>
        <v>71</v>
      </c>
      <c r="B33" s="209" t="s">
        <v>212</v>
      </c>
      <c r="C33" s="209"/>
      <c r="D33" s="209"/>
      <c r="E33" s="19" t="s">
        <v>54</v>
      </c>
      <c r="F33" s="5">
        <v>0</v>
      </c>
      <c r="G33" s="6">
        <v>0</v>
      </c>
      <c r="H33" s="30">
        <v>687</v>
      </c>
      <c r="I33" s="25">
        <f t="shared" si="0"/>
        <v>0</v>
      </c>
    </row>
    <row r="34" spans="1:9" ht="14.25">
      <c r="A34" s="18">
        <f t="shared" si="1"/>
        <v>72</v>
      </c>
      <c r="B34" s="209" t="s">
        <v>213</v>
      </c>
      <c r="C34" s="209"/>
      <c r="D34" s="209"/>
      <c r="E34" s="19" t="s">
        <v>54</v>
      </c>
      <c r="F34" s="5">
        <v>0</v>
      </c>
      <c r="G34" s="6">
        <v>0</v>
      </c>
      <c r="H34" s="30">
        <v>820</v>
      </c>
      <c r="I34" s="25">
        <f t="shared" si="0"/>
        <v>0</v>
      </c>
    </row>
    <row r="35" spans="1:9" ht="14.25">
      <c r="A35" s="18">
        <f t="shared" si="1"/>
        <v>73</v>
      </c>
      <c r="B35" s="209" t="s">
        <v>214</v>
      </c>
      <c r="C35" s="209"/>
      <c r="D35" s="209"/>
      <c r="E35" s="19" t="s">
        <v>54</v>
      </c>
      <c r="F35" s="5">
        <v>0</v>
      </c>
      <c r="G35" s="6">
        <v>0</v>
      </c>
      <c r="H35" s="30">
        <v>855</v>
      </c>
      <c r="I35" s="25">
        <f t="shared" si="0"/>
        <v>0</v>
      </c>
    </row>
    <row r="36" spans="1:9" ht="14.25">
      <c r="A36" s="18">
        <f t="shared" si="1"/>
        <v>74</v>
      </c>
      <c r="B36" s="209" t="s">
        <v>215</v>
      </c>
      <c r="C36" s="209"/>
      <c r="D36" s="209"/>
      <c r="E36" s="19" t="s">
        <v>54</v>
      </c>
      <c r="F36" s="5">
        <v>0</v>
      </c>
      <c r="G36" s="6">
        <v>0</v>
      </c>
      <c r="H36" s="30">
        <v>672</v>
      </c>
      <c r="I36" s="25">
        <f t="shared" si="0"/>
        <v>0</v>
      </c>
    </row>
    <row r="37" spans="1:9" ht="14.25">
      <c r="A37" s="18">
        <f t="shared" si="1"/>
        <v>75</v>
      </c>
      <c r="B37" s="209" t="s">
        <v>216</v>
      </c>
      <c r="C37" s="209"/>
      <c r="D37" s="209"/>
      <c r="E37" s="19" t="s">
        <v>54</v>
      </c>
      <c r="F37" s="5">
        <v>0</v>
      </c>
      <c r="G37" s="6">
        <v>0</v>
      </c>
      <c r="H37" s="30">
        <v>1008</v>
      </c>
      <c r="I37" s="25">
        <f t="shared" si="0"/>
        <v>0</v>
      </c>
    </row>
    <row r="38" spans="1:9" ht="14.25">
      <c r="A38" s="18">
        <f t="shared" si="1"/>
        <v>76</v>
      </c>
      <c r="B38" s="209" t="s">
        <v>217</v>
      </c>
      <c r="C38" s="209"/>
      <c r="D38" s="209"/>
      <c r="E38" s="19" t="s">
        <v>54</v>
      </c>
      <c r="F38" s="5">
        <v>0</v>
      </c>
      <c r="G38" s="6">
        <v>0</v>
      </c>
      <c r="H38" s="30">
        <v>1344</v>
      </c>
      <c r="I38" s="25">
        <f t="shared" si="0"/>
        <v>0</v>
      </c>
    </row>
    <row r="39" spans="1:9" ht="14.25">
      <c r="A39" s="18">
        <f t="shared" si="1"/>
        <v>77</v>
      </c>
      <c r="B39" s="209" t="s">
        <v>218</v>
      </c>
      <c r="C39" s="209"/>
      <c r="D39" s="209"/>
      <c r="E39" s="19" t="s">
        <v>54</v>
      </c>
      <c r="F39" s="5">
        <v>0</v>
      </c>
      <c r="G39" s="6">
        <v>0</v>
      </c>
      <c r="H39" s="30">
        <v>1680</v>
      </c>
      <c r="I39" s="25">
        <f t="shared" si="0"/>
        <v>0</v>
      </c>
    </row>
    <row r="40" spans="1:9" ht="14.25">
      <c r="A40" s="18">
        <f t="shared" si="1"/>
        <v>78</v>
      </c>
      <c r="B40" s="209" t="s">
        <v>219</v>
      </c>
      <c r="C40" s="209"/>
      <c r="D40" s="209"/>
      <c r="E40" s="19" t="s">
        <v>54</v>
      </c>
      <c r="F40" s="5">
        <v>0</v>
      </c>
      <c r="G40" s="6">
        <v>0</v>
      </c>
      <c r="H40" s="30">
        <v>1800</v>
      </c>
      <c r="I40" s="25">
        <f t="shared" si="0"/>
        <v>0</v>
      </c>
    </row>
    <row r="41" spans="1:9" ht="14.25">
      <c r="A41" s="18">
        <f t="shared" si="1"/>
        <v>79</v>
      </c>
      <c r="B41" s="212" t="s">
        <v>220</v>
      </c>
      <c r="C41" s="212"/>
      <c r="D41" s="212"/>
      <c r="E41" s="19" t="s">
        <v>51</v>
      </c>
      <c r="F41" s="5">
        <v>0</v>
      </c>
      <c r="G41" s="6">
        <v>0</v>
      </c>
      <c r="H41" s="30">
        <v>54</v>
      </c>
      <c r="I41" s="25">
        <f t="shared" si="0"/>
        <v>0</v>
      </c>
    </row>
    <row r="42" spans="1:9" ht="14.25">
      <c r="A42" s="18">
        <f t="shared" si="1"/>
        <v>80</v>
      </c>
      <c r="B42" s="212" t="s">
        <v>221</v>
      </c>
      <c r="C42" s="212"/>
      <c r="D42" s="212"/>
      <c r="E42" s="19" t="s">
        <v>51</v>
      </c>
      <c r="F42" s="5">
        <v>0</v>
      </c>
      <c r="G42" s="6">
        <v>0</v>
      </c>
      <c r="H42" s="30">
        <v>81</v>
      </c>
      <c r="I42" s="25">
        <f t="shared" si="0"/>
        <v>0</v>
      </c>
    </row>
    <row r="43" spans="1:9" ht="14.25">
      <c r="A43" s="18">
        <f t="shared" si="1"/>
        <v>81</v>
      </c>
      <c r="B43" s="212" t="s">
        <v>222</v>
      </c>
      <c r="C43" s="212"/>
      <c r="D43" s="212"/>
      <c r="E43" s="19" t="s">
        <v>51</v>
      </c>
      <c r="F43" s="5">
        <v>0</v>
      </c>
      <c r="G43" s="6">
        <v>0</v>
      </c>
      <c r="H43" s="30">
        <v>87</v>
      </c>
      <c r="I43" s="25">
        <f t="shared" si="0"/>
        <v>0</v>
      </c>
    </row>
    <row r="44" spans="1:9" ht="14.25">
      <c r="A44" s="18">
        <f t="shared" si="1"/>
        <v>82</v>
      </c>
      <c r="B44" s="212" t="s">
        <v>223</v>
      </c>
      <c r="C44" s="212"/>
      <c r="D44" s="212"/>
      <c r="E44" s="19" t="s">
        <v>51</v>
      </c>
      <c r="F44" s="5">
        <v>0</v>
      </c>
      <c r="G44" s="6">
        <v>0</v>
      </c>
      <c r="H44" s="30">
        <v>94</v>
      </c>
      <c r="I44" s="25">
        <f t="shared" si="0"/>
        <v>0</v>
      </c>
    </row>
    <row r="45" spans="1:9" ht="14.25">
      <c r="A45" s="18">
        <f t="shared" si="1"/>
        <v>83</v>
      </c>
      <c r="B45" s="212" t="s">
        <v>224</v>
      </c>
      <c r="C45" s="212"/>
      <c r="D45" s="212"/>
      <c r="E45" s="19" t="s">
        <v>51</v>
      </c>
      <c r="F45" s="5">
        <v>0</v>
      </c>
      <c r="G45" s="6">
        <v>0</v>
      </c>
      <c r="H45" s="30">
        <v>113</v>
      </c>
      <c r="I45" s="25">
        <f t="shared" si="0"/>
        <v>0</v>
      </c>
    </row>
    <row r="46" spans="1:9" ht="14.25">
      <c r="A46" s="18">
        <f t="shared" si="1"/>
        <v>84</v>
      </c>
      <c r="B46" s="212" t="s">
        <v>225</v>
      </c>
      <c r="C46" s="212"/>
      <c r="D46" s="212"/>
      <c r="E46" s="19" t="s">
        <v>51</v>
      </c>
      <c r="F46" s="6">
        <v>0</v>
      </c>
      <c r="G46" s="6">
        <v>0</v>
      </c>
      <c r="H46" s="30">
        <v>170</v>
      </c>
      <c r="I46" s="25">
        <f t="shared" si="0"/>
        <v>0</v>
      </c>
    </row>
    <row r="48" ht="14.25">
      <c r="H48" s="14"/>
    </row>
  </sheetData>
  <sheetProtection sheet="1" objects="1" scenarios="1" selectLockedCells="1"/>
  <mergeCells count="50">
    <mergeCell ref="E3:E4"/>
    <mergeCell ref="F3:F4"/>
    <mergeCell ref="B45:D45"/>
    <mergeCell ref="B46:D46"/>
    <mergeCell ref="B41:D41"/>
    <mergeCell ref="B42:D42"/>
    <mergeCell ref="B43:D43"/>
    <mergeCell ref="B44:D44"/>
    <mergeCell ref="B39:D39"/>
    <mergeCell ref="B40:D40"/>
    <mergeCell ref="B37:D37"/>
    <mergeCell ref="B38:D38"/>
    <mergeCell ref="B29:D29"/>
    <mergeCell ref="B30:D30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3:D13"/>
    <mergeCell ref="B14:D14"/>
    <mergeCell ref="B15:D15"/>
    <mergeCell ref="B16:D16"/>
    <mergeCell ref="B9:D9"/>
    <mergeCell ref="B10:D10"/>
    <mergeCell ref="B11:D11"/>
    <mergeCell ref="B12:D12"/>
    <mergeCell ref="H3:H4"/>
    <mergeCell ref="I3:I4"/>
    <mergeCell ref="B8:D8"/>
    <mergeCell ref="A1:I2"/>
    <mergeCell ref="B5:D5"/>
    <mergeCell ref="B6:D6"/>
    <mergeCell ref="G3:G4"/>
    <mergeCell ref="B7:D7"/>
    <mergeCell ref="A3:A4"/>
    <mergeCell ref="B3:D4"/>
  </mergeCells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Footer>&amp;L
&amp;D&amp;COFF-SITE IMPROVEMENT BOND ESTIMATE TABULATION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I49"/>
  <sheetViews>
    <sheetView workbookViewId="0" topLeftCell="A1">
      <selection activeCell="J5" sqref="J5"/>
    </sheetView>
  </sheetViews>
  <sheetFormatPr defaultColWidth="9.140625" defaultRowHeight="12.75"/>
  <cols>
    <col min="1" max="1" width="4.8515625" style="15" customWidth="1"/>
    <col min="2" max="3" width="9.140625" style="15" customWidth="1"/>
    <col min="4" max="4" width="10.57421875" style="15" customWidth="1"/>
    <col min="5" max="5" width="5.00390625" style="15" customWidth="1"/>
    <col min="6" max="6" width="14.8515625" style="15" customWidth="1"/>
    <col min="7" max="7" width="13.421875" style="15" customWidth="1"/>
    <col min="8" max="9" width="18.140625" style="15" customWidth="1"/>
  </cols>
  <sheetData>
    <row r="1" spans="1:9" ht="13.5" thickTop="1">
      <c r="A1" s="178" t="s">
        <v>233</v>
      </c>
      <c r="B1" s="179"/>
      <c r="C1" s="179"/>
      <c r="D1" s="179"/>
      <c r="E1" s="179"/>
      <c r="F1" s="179"/>
      <c r="G1" s="179"/>
      <c r="H1" s="179"/>
      <c r="I1" s="180"/>
    </row>
    <row r="2" spans="1:9" ht="13.5" thickBot="1">
      <c r="A2" s="181"/>
      <c r="B2" s="182"/>
      <c r="C2" s="182"/>
      <c r="D2" s="182"/>
      <c r="E2" s="182"/>
      <c r="F2" s="182"/>
      <c r="G2" s="182"/>
      <c r="H2" s="182"/>
      <c r="I2" s="183"/>
    </row>
    <row r="3" spans="1:9" s="1" customFormat="1" ht="12.75" customHeight="1" thickTop="1">
      <c r="A3" s="173" t="s">
        <v>22</v>
      </c>
      <c r="B3" s="189" t="s">
        <v>23</v>
      </c>
      <c r="C3" s="190"/>
      <c r="D3" s="191"/>
      <c r="E3" s="195" t="s">
        <v>24</v>
      </c>
      <c r="F3" s="197" t="s">
        <v>244</v>
      </c>
      <c r="G3" s="197" t="s">
        <v>245</v>
      </c>
      <c r="H3" s="173" t="s">
        <v>25</v>
      </c>
      <c r="I3" s="175" t="s">
        <v>26</v>
      </c>
    </row>
    <row r="4" spans="1:9" s="1" customFormat="1" ht="12.75" customHeight="1" thickBot="1">
      <c r="A4" s="174"/>
      <c r="B4" s="192"/>
      <c r="C4" s="193"/>
      <c r="D4" s="194"/>
      <c r="E4" s="196"/>
      <c r="F4" s="198"/>
      <c r="G4" s="198"/>
      <c r="H4" s="174"/>
      <c r="I4" s="176"/>
    </row>
    <row r="5" spans="1:9" ht="15" thickTop="1">
      <c r="A5" s="16">
        <v>85</v>
      </c>
      <c r="B5" s="211" t="s">
        <v>226</v>
      </c>
      <c r="C5" s="211"/>
      <c r="D5" s="211"/>
      <c r="E5" s="17" t="s">
        <v>51</v>
      </c>
      <c r="F5" s="21">
        <v>0</v>
      </c>
      <c r="G5" s="5">
        <v>0</v>
      </c>
      <c r="H5" s="29">
        <v>225</v>
      </c>
      <c r="I5" s="23">
        <f aca="true" t="shared" si="0" ref="I5:I48">(F5*H5)+(G5*H5)</f>
        <v>0</v>
      </c>
    </row>
    <row r="6" spans="1:9" ht="14.25">
      <c r="A6" s="18">
        <f aca="true" t="shared" si="1" ref="A6:A48">A5+1</f>
        <v>86</v>
      </c>
      <c r="B6" s="211" t="s">
        <v>227</v>
      </c>
      <c r="C6" s="211"/>
      <c r="D6" s="211"/>
      <c r="E6" s="19" t="s">
        <v>51</v>
      </c>
      <c r="F6" s="6">
        <v>0</v>
      </c>
      <c r="G6" s="5">
        <v>0</v>
      </c>
      <c r="H6" s="30">
        <v>5.6</v>
      </c>
      <c r="I6" s="25">
        <f t="shared" si="0"/>
        <v>0</v>
      </c>
    </row>
    <row r="7" spans="1:9" ht="14.25">
      <c r="A7" s="18">
        <f t="shared" si="1"/>
        <v>87</v>
      </c>
      <c r="B7" s="213"/>
      <c r="C7" s="213"/>
      <c r="D7" s="213"/>
      <c r="E7" s="4"/>
      <c r="F7" s="6">
        <v>0</v>
      </c>
      <c r="G7" s="5">
        <v>0</v>
      </c>
      <c r="H7" s="3">
        <v>0</v>
      </c>
      <c r="I7" s="25">
        <f t="shared" si="0"/>
        <v>0</v>
      </c>
    </row>
    <row r="8" spans="1:9" ht="14.25">
      <c r="A8" s="18">
        <f t="shared" si="1"/>
        <v>88</v>
      </c>
      <c r="B8" s="213"/>
      <c r="C8" s="213"/>
      <c r="D8" s="213"/>
      <c r="E8" s="4"/>
      <c r="F8" s="6">
        <v>0</v>
      </c>
      <c r="G8" s="5">
        <v>0</v>
      </c>
      <c r="H8" s="3">
        <v>0</v>
      </c>
      <c r="I8" s="25">
        <f t="shared" si="0"/>
        <v>0</v>
      </c>
    </row>
    <row r="9" spans="1:9" ht="14.25">
      <c r="A9" s="18">
        <f t="shared" si="1"/>
        <v>89</v>
      </c>
      <c r="B9" s="213"/>
      <c r="C9" s="213"/>
      <c r="D9" s="213"/>
      <c r="E9" s="4"/>
      <c r="F9" s="6">
        <v>0</v>
      </c>
      <c r="G9" s="5">
        <v>0</v>
      </c>
      <c r="H9" s="3">
        <v>0</v>
      </c>
      <c r="I9" s="25">
        <f t="shared" si="0"/>
        <v>0</v>
      </c>
    </row>
    <row r="10" spans="1:9" ht="14.25">
      <c r="A10" s="18">
        <f t="shared" si="1"/>
        <v>90</v>
      </c>
      <c r="B10" s="213"/>
      <c r="C10" s="213"/>
      <c r="D10" s="213"/>
      <c r="E10" s="4"/>
      <c r="F10" s="6">
        <v>0</v>
      </c>
      <c r="G10" s="5">
        <v>0</v>
      </c>
      <c r="H10" s="3">
        <v>0</v>
      </c>
      <c r="I10" s="25">
        <f t="shared" si="0"/>
        <v>0</v>
      </c>
    </row>
    <row r="11" spans="1:9" ht="14.25">
      <c r="A11" s="18">
        <f t="shared" si="1"/>
        <v>91</v>
      </c>
      <c r="B11" s="213"/>
      <c r="C11" s="213"/>
      <c r="D11" s="213"/>
      <c r="E11" s="4"/>
      <c r="F11" s="6">
        <v>0</v>
      </c>
      <c r="G11" s="5">
        <v>0</v>
      </c>
      <c r="H11" s="3">
        <v>0</v>
      </c>
      <c r="I11" s="25">
        <f t="shared" si="0"/>
        <v>0</v>
      </c>
    </row>
    <row r="12" spans="1:9" ht="14.25">
      <c r="A12" s="18">
        <f t="shared" si="1"/>
        <v>92</v>
      </c>
      <c r="B12" s="213"/>
      <c r="C12" s="213"/>
      <c r="D12" s="213"/>
      <c r="E12" s="4"/>
      <c r="F12" s="6">
        <v>0</v>
      </c>
      <c r="G12" s="5">
        <v>0</v>
      </c>
      <c r="H12" s="3">
        <v>0</v>
      </c>
      <c r="I12" s="25">
        <f t="shared" si="0"/>
        <v>0</v>
      </c>
    </row>
    <row r="13" spans="1:9" ht="14.25">
      <c r="A13" s="18">
        <f t="shared" si="1"/>
        <v>93</v>
      </c>
      <c r="B13" s="213"/>
      <c r="C13" s="213"/>
      <c r="D13" s="213"/>
      <c r="E13" s="4"/>
      <c r="F13" s="6">
        <v>0</v>
      </c>
      <c r="G13" s="5">
        <v>0</v>
      </c>
      <c r="H13" s="3">
        <v>0</v>
      </c>
      <c r="I13" s="25">
        <f t="shared" si="0"/>
        <v>0</v>
      </c>
    </row>
    <row r="14" spans="1:9" ht="14.25">
      <c r="A14" s="18">
        <f t="shared" si="1"/>
        <v>94</v>
      </c>
      <c r="B14" s="213"/>
      <c r="C14" s="213"/>
      <c r="D14" s="213"/>
      <c r="E14" s="4"/>
      <c r="F14" s="6">
        <v>0</v>
      </c>
      <c r="G14" s="5">
        <v>0</v>
      </c>
      <c r="H14" s="3">
        <v>0</v>
      </c>
      <c r="I14" s="25">
        <f t="shared" si="0"/>
        <v>0</v>
      </c>
    </row>
    <row r="15" spans="1:9" ht="14.25">
      <c r="A15" s="18">
        <f t="shared" si="1"/>
        <v>95</v>
      </c>
      <c r="B15" s="213"/>
      <c r="C15" s="213"/>
      <c r="D15" s="213"/>
      <c r="E15" s="4"/>
      <c r="F15" s="6">
        <v>0</v>
      </c>
      <c r="G15" s="5">
        <v>0</v>
      </c>
      <c r="H15" s="3">
        <v>0</v>
      </c>
      <c r="I15" s="25">
        <f t="shared" si="0"/>
        <v>0</v>
      </c>
    </row>
    <row r="16" spans="1:9" ht="14.25">
      <c r="A16" s="18">
        <f t="shared" si="1"/>
        <v>96</v>
      </c>
      <c r="B16" s="213"/>
      <c r="C16" s="213"/>
      <c r="D16" s="213"/>
      <c r="E16" s="4"/>
      <c r="F16" s="6">
        <v>0</v>
      </c>
      <c r="G16" s="5">
        <v>0</v>
      </c>
      <c r="H16" s="3">
        <v>0</v>
      </c>
      <c r="I16" s="25">
        <f t="shared" si="0"/>
        <v>0</v>
      </c>
    </row>
    <row r="17" spans="1:9" ht="14.25">
      <c r="A17" s="18">
        <f t="shared" si="1"/>
        <v>97</v>
      </c>
      <c r="B17" s="213"/>
      <c r="C17" s="213"/>
      <c r="D17" s="213"/>
      <c r="E17" s="4"/>
      <c r="F17" s="6">
        <v>0</v>
      </c>
      <c r="G17" s="5">
        <v>0</v>
      </c>
      <c r="H17" s="3">
        <v>0</v>
      </c>
      <c r="I17" s="25">
        <f t="shared" si="0"/>
        <v>0</v>
      </c>
    </row>
    <row r="18" spans="1:9" ht="14.25">
      <c r="A18" s="18">
        <f t="shared" si="1"/>
        <v>98</v>
      </c>
      <c r="B18" s="213"/>
      <c r="C18" s="213"/>
      <c r="D18" s="213"/>
      <c r="E18" s="4"/>
      <c r="F18" s="5">
        <v>0</v>
      </c>
      <c r="G18" s="5">
        <v>0</v>
      </c>
      <c r="H18" s="3">
        <v>0</v>
      </c>
      <c r="I18" s="25">
        <f t="shared" si="0"/>
        <v>0</v>
      </c>
    </row>
    <row r="19" spans="1:9" ht="14.25">
      <c r="A19" s="18">
        <f t="shared" si="1"/>
        <v>99</v>
      </c>
      <c r="B19" s="213"/>
      <c r="C19" s="213"/>
      <c r="D19" s="213"/>
      <c r="E19" s="4"/>
      <c r="F19" s="5">
        <v>0</v>
      </c>
      <c r="G19" s="5">
        <v>0</v>
      </c>
      <c r="H19" s="3">
        <v>0</v>
      </c>
      <c r="I19" s="25">
        <f t="shared" si="0"/>
        <v>0</v>
      </c>
    </row>
    <row r="20" spans="1:9" ht="14.25">
      <c r="A20" s="18">
        <f t="shared" si="1"/>
        <v>100</v>
      </c>
      <c r="B20" s="213"/>
      <c r="C20" s="213"/>
      <c r="D20" s="213"/>
      <c r="E20" s="4"/>
      <c r="F20" s="5">
        <v>0</v>
      </c>
      <c r="G20" s="5">
        <v>0</v>
      </c>
      <c r="H20" s="3">
        <v>0</v>
      </c>
      <c r="I20" s="25">
        <f t="shared" si="0"/>
        <v>0</v>
      </c>
    </row>
    <row r="21" spans="1:9" ht="14.25">
      <c r="A21" s="18">
        <f t="shared" si="1"/>
        <v>101</v>
      </c>
      <c r="B21" s="213"/>
      <c r="C21" s="213"/>
      <c r="D21" s="213"/>
      <c r="E21" s="4"/>
      <c r="F21" s="5">
        <v>0</v>
      </c>
      <c r="G21" s="5">
        <v>0</v>
      </c>
      <c r="H21" s="3">
        <v>0</v>
      </c>
      <c r="I21" s="25">
        <f t="shared" si="0"/>
        <v>0</v>
      </c>
    </row>
    <row r="22" spans="1:9" ht="14.25">
      <c r="A22" s="18">
        <f t="shared" si="1"/>
        <v>102</v>
      </c>
      <c r="B22" s="213"/>
      <c r="C22" s="213"/>
      <c r="D22" s="213"/>
      <c r="E22" s="4"/>
      <c r="F22" s="5">
        <v>0</v>
      </c>
      <c r="G22" s="5">
        <v>0</v>
      </c>
      <c r="H22" s="3">
        <v>0</v>
      </c>
      <c r="I22" s="25">
        <f t="shared" si="0"/>
        <v>0</v>
      </c>
    </row>
    <row r="23" spans="1:9" ht="14.25">
      <c r="A23" s="18">
        <f t="shared" si="1"/>
        <v>103</v>
      </c>
      <c r="B23" s="213"/>
      <c r="C23" s="213"/>
      <c r="D23" s="213"/>
      <c r="E23" s="4"/>
      <c r="F23" s="5">
        <v>0</v>
      </c>
      <c r="G23" s="5">
        <v>0</v>
      </c>
      <c r="H23" s="3">
        <v>0</v>
      </c>
      <c r="I23" s="25">
        <f t="shared" si="0"/>
        <v>0</v>
      </c>
    </row>
    <row r="24" spans="1:9" ht="14.25">
      <c r="A24" s="18">
        <f t="shared" si="1"/>
        <v>104</v>
      </c>
      <c r="B24" s="213"/>
      <c r="C24" s="213"/>
      <c r="D24" s="213"/>
      <c r="E24" s="4"/>
      <c r="F24" s="5">
        <v>0</v>
      </c>
      <c r="G24" s="5">
        <v>0</v>
      </c>
      <c r="H24" s="3">
        <v>0</v>
      </c>
      <c r="I24" s="25">
        <f t="shared" si="0"/>
        <v>0</v>
      </c>
    </row>
    <row r="25" spans="1:9" ht="14.25">
      <c r="A25" s="18">
        <f t="shared" si="1"/>
        <v>105</v>
      </c>
      <c r="B25" s="213"/>
      <c r="C25" s="213"/>
      <c r="D25" s="213"/>
      <c r="E25" s="4"/>
      <c r="F25" s="5">
        <v>0</v>
      </c>
      <c r="G25" s="5">
        <v>0</v>
      </c>
      <c r="H25" s="3">
        <v>0</v>
      </c>
      <c r="I25" s="25">
        <f t="shared" si="0"/>
        <v>0</v>
      </c>
    </row>
    <row r="26" spans="1:9" ht="14.25">
      <c r="A26" s="18">
        <f t="shared" si="1"/>
        <v>106</v>
      </c>
      <c r="B26" s="213"/>
      <c r="C26" s="213"/>
      <c r="D26" s="213"/>
      <c r="E26" s="4"/>
      <c r="F26" s="5">
        <v>0</v>
      </c>
      <c r="G26" s="5">
        <v>0</v>
      </c>
      <c r="H26" s="3">
        <v>0</v>
      </c>
      <c r="I26" s="25">
        <f t="shared" si="0"/>
        <v>0</v>
      </c>
    </row>
    <row r="27" spans="1:9" ht="14.25">
      <c r="A27" s="18">
        <f t="shared" si="1"/>
        <v>107</v>
      </c>
      <c r="B27" s="213"/>
      <c r="C27" s="213"/>
      <c r="D27" s="213"/>
      <c r="E27" s="4"/>
      <c r="F27" s="5">
        <v>0</v>
      </c>
      <c r="G27" s="5">
        <v>0</v>
      </c>
      <c r="H27" s="3">
        <v>0</v>
      </c>
      <c r="I27" s="25">
        <f t="shared" si="0"/>
        <v>0</v>
      </c>
    </row>
    <row r="28" spans="1:9" ht="14.25">
      <c r="A28" s="18">
        <f t="shared" si="1"/>
        <v>108</v>
      </c>
      <c r="B28" s="213"/>
      <c r="C28" s="213"/>
      <c r="D28" s="213"/>
      <c r="E28" s="4"/>
      <c r="F28" s="5">
        <v>0</v>
      </c>
      <c r="G28" s="5">
        <v>0</v>
      </c>
      <c r="H28" s="3">
        <v>0</v>
      </c>
      <c r="I28" s="25">
        <f t="shared" si="0"/>
        <v>0</v>
      </c>
    </row>
    <row r="29" spans="1:9" ht="14.25">
      <c r="A29" s="18">
        <f t="shared" si="1"/>
        <v>109</v>
      </c>
      <c r="B29" s="213"/>
      <c r="C29" s="213"/>
      <c r="D29" s="213"/>
      <c r="E29" s="4"/>
      <c r="F29" s="5">
        <v>0</v>
      </c>
      <c r="G29" s="5">
        <v>0</v>
      </c>
      <c r="H29" s="3">
        <v>0</v>
      </c>
      <c r="I29" s="25">
        <f t="shared" si="0"/>
        <v>0</v>
      </c>
    </row>
    <row r="30" spans="1:9" ht="14.25">
      <c r="A30" s="18">
        <f t="shared" si="1"/>
        <v>110</v>
      </c>
      <c r="B30" s="213"/>
      <c r="C30" s="213"/>
      <c r="D30" s="213"/>
      <c r="E30" s="4"/>
      <c r="F30" s="5">
        <v>0</v>
      </c>
      <c r="G30" s="5">
        <v>0</v>
      </c>
      <c r="H30" s="3">
        <v>0</v>
      </c>
      <c r="I30" s="25">
        <f t="shared" si="0"/>
        <v>0</v>
      </c>
    </row>
    <row r="31" spans="1:9" ht="14.25">
      <c r="A31" s="18">
        <f t="shared" si="1"/>
        <v>111</v>
      </c>
      <c r="B31" s="213"/>
      <c r="C31" s="213"/>
      <c r="D31" s="213"/>
      <c r="E31" s="4"/>
      <c r="F31" s="5">
        <v>0</v>
      </c>
      <c r="G31" s="6">
        <v>0</v>
      </c>
      <c r="H31" s="3">
        <v>0</v>
      </c>
      <c r="I31" s="25">
        <f t="shared" si="0"/>
        <v>0</v>
      </c>
    </row>
    <row r="32" spans="1:9" ht="14.25">
      <c r="A32" s="18">
        <f t="shared" si="1"/>
        <v>112</v>
      </c>
      <c r="B32" s="213"/>
      <c r="C32" s="213"/>
      <c r="D32" s="213"/>
      <c r="E32" s="4"/>
      <c r="F32" s="5">
        <v>0</v>
      </c>
      <c r="G32" s="6">
        <v>0</v>
      </c>
      <c r="H32" s="3">
        <v>0</v>
      </c>
      <c r="I32" s="25">
        <f t="shared" si="0"/>
        <v>0</v>
      </c>
    </row>
    <row r="33" spans="1:9" ht="14.25">
      <c r="A33" s="18">
        <f t="shared" si="1"/>
        <v>113</v>
      </c>
      <c r="B33" s="213"/>
      <c r="C33" s="213"/>
      <c r="D33" s="213"/>
      <c r="E33" s="4"/>
      <c r="F33" s="5">
        <v>0</v>
      </c>
      <c r="G33" s="6">
        <v>0</v>
      </c>
      <c r="H33" s="3">
        <v>0</v>
      </c>
      <c r="I33" s="25">
        <f t="shared" si="0"/>
        <v>0</v>
      </c>
    </row>
    <row r="34" spans="1:9" ht="14.25">
      <c r="A34" s="18">
        <f t="shared" si="1"/>
        <v>114</v>
      </c>
      <c r="B34" s="213"/>
      <c r="C34" s="213"/>
      <c r="D34" s="213"/>
      <c r="E34" s="4"/>
      <c r="F34" s="5">
        <v>0</v>
      </c>
      <c r="G34" s="6">
        <v>0</v>
      </c>
      <c r="H34" s="3">
        <v>0</v>
      </c>
      <c r="I34" s="25">
        <f t="shared" si="0"/>
        <v>0</v>
      </c>
    </row>
    <row r="35" spans="1:9" ht="14.25">
      <c r="A35" s="18">
        <f t="shared" si="1"/>
        <v>115</v>
      </c>
      <c r="B35" s="213"/>
      <c r="C35" s="213"/>
      <c r="D35" s="213"/>
      <c r="E35" s="4"/>
      <c r="F35" s="5">
        <v>0</v>
      </c>
      <c r="G35" s="6">
        <v>0</v>
      </c>
      <c r="H35" s="3">
        <v>0</v>
      </c>
      <c r="I35" s="25">
        <f t="shared" si="0"/>
        <v>0</v>
      </c>
    </row>
    <row r="36" spans="1:9" ht="14.25">
      <c r="A36" s="18">
        <f t="shared" si="1"/>
        <v>116</v>
      </c>
      <c r="B36" s="213"/>
      <c r="C36" s="213"/>
      <c r="D36" s="213"/>
      <c r="E36" s="4"/>
      <c r="F36" s="5">
        <v>0</v>
      </c>
      <c r="G36" s="6">
        <v>0</v>
      </c>
      <c r="H36" s="3">
        <v>0</v>
      </c>
      <c r="I36" s="25">
        <f t="shared" si="0"/>
        <v>0</v>
      </c>
    </row>
    <row r="37" spans="1:9" ht="14.25">
      <c r="A37" s="18">
        <f t="shared" si="1"/>
        <v>117</v>
      </c>
      <c r="B37" s="213"/>
      <c r="C37" s="213"/>
      <c r="D37" s="213"/>
      <c r="E37" s="4"/>
      <c r="F37" s="5">
        <v>0</v>
      </c>
      <c r="G37" s="6">
        <v>0</v>
      </c>
      <c r="H37" s="3">
        <v>0</v>
      </c>
      <c r="I37" s="25">
        <f t="shared" si="0"/>
        <v>0</v>
      </c>
    </row>
    <row r="38" spans="1:9" ht="14.25">
      <c r="A38" s="18">
        <f t="shared" si="1"/>
        <v>118</v>
      </c>
      <c r="B38" s="213"/>
      <c r="C38" s="213"/>
      <c r="D38" s="213"/>
      <c r="E38" s="4"/>
      <c r="F38" s="5">
        <v>0</v>
      </c>
      <c r="G38" s="6">
        <v>0</v>
      </c>
      <c r="H38" s="3">
        <v>0</v>
      </c>
      <c r="I38" s="25">
        <f t="shared" si="0"/>
        <v>0</v>
      </c>
    </row>
    <row r="39" spans="1:9" ht="14.25">
      <c r="A39" s="18">
        <f t="shared" si="1"/>
        <v>119</v>
      </c>
      <c r="B39" s="213"/>
      <c r="C39" s="213"/>
      <c r="D39" s="213"/>
      <c r="E39" s="4"/>
      <c r="F39" s="5">
        <v>0</v>
      </c>
      <c r="G39" s="6">
        <v>0</v>
      </c>
      <c r="H39" s="3">
        <v>0</v>
      </c>
      <c r="I39" s="25">
        <f t="shared" si="0"/>
        <v>0</v>
      </c>
    </row>
    <row r="40" spans="1:9" ht="14.25">
      <c r="A40" s="18">
        <f t="shared" si="1"/>
        <v>120</v>
      </c>
      <c r="B40" s="213"/>
      <c r="C40" s="213"/>
      <c r="D40" s="213"/>
      <c r="E40" s="4"/>
      <c r="F40" s="5">
        <v>0</v>
      </c>
      <c r="G40" s="6">
        <v>0</v>
      </c>
      <c r="H40" s="3">
        <v>0</v>
      </c>
      <c r="I40" s="25">
        <f t="shared" si="0"/>
        <v>0</v>
      </c>
    </row>
    <row r="41" spans="1:9" ht="14.25">
      <c r="A41" s="18">
        <f t="shared" si="1"/>
        <v>121</v>
      </c>
      <c r="B41" s="213"/>
      <c r="C41" s="213"/>
      <c r="D41" s="213"/>
      <c r="E41" s="4"/>
      <c r="F41" s="5">
        <v>0</v>
      </c>
      <c r="G41" s="6">
        <v>0</v>
      </c>
      <c r="H41" s="3">
        <v>0</v>
      </c>
      <c r="I41" s="25">
        <f t="shared" si="0"/>
        <v>0</v>
      </c>
    </row>
    <row r="42" spans="1:9" ht="14.25">
      <c r="A42" s="18">
        <f t="shared" si="1"/>
        <v>122</v>
      </c>
      <c r="B42" s="213"/>
      <c r="C42" s="213"/>
      <c r="D42" s="213"/>
      <c r="E42" s="4"/>
      <c r="F42" s="5">
        <v>0</v>
      </c>
      <c r="G42" s="6">
        <v>0</v>
      </c>
      <c r="H42" s="3">
        <v>0</v>
      </c>
      <c r="I42" s="25">
        <f t="shared" si="0"/>
        <v>0</v>
      </c>
    </row>
    <row r="43" spans="1:9" ht="14.25">
      <c r="A43" s="18">
        <f t="shared" si="1"/>
        <v>123</v>
      </c>
      <c r="B43" s="213"/>
      <c r="C43" s="213"/>
      <c r="D43" s="213"/>
      <c r="E43" s="4"/>
      <c r="F43" s="5">
        <v>0</v>
      </c>
      <c r="G43" s="6">
        <v>0</v>
      </c>
      <c r="H43" s="3">
        <v>0</v>
      </c>
      <c r="I43" s="25">
        <f t="shared" si="0"/>
        <v>0</v>
      </c>
    </row>
    <row r="44" spans="1:9" ht="14.25">
      <c r="A44" s="18">
        <f t="shared" si="1"/>
        <v>124</v>
      </c>
      <c r="B44" s="213"/>
      <c r="C44" s="213"/>
      <c r="D44" s="213"/>
      <c r="E44" s="4"/>
      <c r="F44" s="5">
        <v>0</v>
      </c>
      <c r="G44" s="6">
        <v>0</v>
      </c>
      <c r="H44" s="3">
        <v>0</v>
      </c>
      <c r="I44" s="25">
        <f t="shared" si="0"/>
        <v>0</v>
      </c>
    </row>
    <row r="45" spans="1:9" ht="14.25">
      <c r="A45" s="18">
        <f t="shared" si="1"/>
        <v>125</v>
      </c>
      <c r="B45" s="213"/>
      <c r="C45" s="213"/>
      <c r="D45" s="213"/>
      <c r="E45" s="4"/>
      <c r="F45" s="5">
        <v>0</v>
      </c>
      <c r="G45" s="6">
        <v>0</v>
      </c>
      <c r="H45" s="3">
        <v>0</v>
      </c>
      <c r="I45" s="25">
        <f t="shared" si="0"/>
        <v>0</v>
      </c>
    </row>
    <row r="46" spans="1:9" ht="14.25">
      <c r="A46" s="18">
        <f t="shared" si="1"/>
        <v>126</v>
      </c>
      <c r="B46" s="213"/>
      <c r="C46" s="213"/>
      <c r="D46" s="213"/>
      <c r="E46" s="4"/>
      <c r="F46" s="5">
        <v>0</v>
      </c>
      <c r="G46" s="6">
        <v>0</v>
      </c>
      <c r="H46" s="3">
        <v>0</v>
      </c>
      <c r="I46" s="25">
        <f t="shared" si="0"/>
        <v>0</v>
      </c>
    </row>
    <row r="47" spans="1:9" ht="14.25">
      <c r="A47" s="18">
        <f t="shared" si="1"/>
        <v>127</v>
      </c>
      <c r="B47" s="213"/>
      <c r="C47" s="213"/>
      <c r="D47" s="213"/>
      <c r="E47" s="4"/>
      <c r="F47" s="5">
        <v>0</v>
      </c>
      <c r="G47" s="6">
        <v>0</v>
      </c>
      <c r="H47" s="3">
        <v>0</v>
      </c>
      <c r="I47" s="25">
        <f t="shared" si="0"/>
        <v>0</v>
      </c>
    </row>
    <row r="48" spans="1:9" ht="15" thickBot="1">
      <c r="A48" s="20">
        <f t="shared" si="1"/>
        <v>128</v>
      </c>
      <c r="B48" s="214"/>
      <c r="C48" s="214"/>
      <c r="D48" s="214"/>
      <c r="E48" s="7"/>
      <c r="F48" s="5">
        <v>0</v>
      </c>
      <c r="G48" s="6">
        <v>0</v>
      </c>
      <c r="H48" s="12">
        <v>0</v>
      </c>
      <c r="I48" s="26">
        <f t="shared" si="0"/>
        <v>0</v>
      </c>
    </row>
    <row r="49" spans="1:9" ht="14.25" thickBot="1" thickTop="1">
      <c r="A49" s="186" t="s">
        <v>27</v>
      </c>
      <c r="B49" s="187"/>
      <c r="C49" s="187"/>
      <c r="D49" s="187"/>
      <c r="E49" s="187"/>
      <c r="F49" s="187"/>
      <c r="G49" s="187"/>
      <c r="H49" s="188"/>
      <c r="I49" s="27">
        <f>SUM('Page 6'!I5:I46,'Page 7'!I5:I46,'Page 8'!I5:I48)</f>
        <v>0</v>
      </c>
    </row>
    <row r="50" ht="13.5" thickTop="1"/>
  </sheetData>
  <sheetProtection sheet="1" objects="1" scenarios="1" selectLockedCells="1"/>
  <mergeCells count="53">
    <mergeCell ref="H3:H4"/>
    <mergeCell ref="I3:I4"/>
    <mergeCell ref="B6:D6"/>
    <mergeCell ref="A1:I2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4:D44"/>
    <mergeCell ref="B45:D45"/>
    <mergeCell ref="B46:D46"/>
    <mergeCell ref="B39:D39"/>
    <mergeCell ref="B40:D40"/>
    <mergeCell ref="B41:D41"/>
    <mergeCell ref="B42:D42"/>
    <mergeCell ref="B47:D47"/>
    <mergeCell ref="B48:D48"/>
    <mergeCell ref="A49:H49"/>
    <mergeCell ref="A3:A4"/>
    <mergeCell ref="B3:D4"/>
    <mergeCell ref="E3:E4"/>
    <mergeCell ref="F3:F4"/>
    <mergeCell ref="G3:G4"/>
    <mergeCell ref="B5:D5"/>
    <mergeCell ref="B43:D43"/>
  </mergeCells>
  <printOptions/>
  <pageMargins left="0.75" right="0.75" top="1" bottom="1" header="0.5" footer="0.5"/>
  <pageSetup fitToHeight="1" fitToWidth="1" horizontalDpi="600" verticalDpi="600" orientation="portrait" scale="88" r:id="rId1"/>
  <headerFooter alignWithMargins="0">
    <oddFooter>&amp;L
&amp;D&amp;COFF-SITE IMPROVEMENT BOND ESTIMATE TABULATION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Clark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 Development Services</dc:creator>
  <cp:keywords/>
  <dc:description/>
  <cp:lastModifiedBy>Clark County Public Works</cp:lastModifiedBy>
  <cp:lastPrinted>2013-07-11T00:17:22Z</cp:lastPrinted>
  <dcterms:created xsi:type="dcterms:W3CDTF">2004-10-07T23:32:10Z</dcterms:created>
  <dcterms:modified xsi:type="dcterms:W3CDTF">2013-07-11T00:19:05Z</dcterms:modified>
  <cp:category/>
  <cp:version/>
  <cp:contentType/>
  <cp:contentStatus/>
</cp:coreProperties>
</file>